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zivatel\Desktop\"/>
    </mc:Choice>
  </mc:AlternateContent>
  <xr:revisionPtr revIDLastSave="0" documentId="8_{266578EA-978B-4854-87D9-194F5FA8B3E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cv.1" sheetId="5" r:id="rId1"/>
    <sheet name="cv.2" sheetId="3" r:id="rId2"/>
    <sheet name="cv.3" sheetId="6" r:id="rId3"/>
    <sheet name="cv.4" sheetId="8" r:id="rId4"/>
    <sheet name="cv6" sheetId="11" r:id="rId5"/>
    <sheet name="cv.7" sheetId="12" r:id="rId6"/>
    <sheet name="cv.5" sheetId="10" r:id="rId7"/>
  </sheets>
  <externalReferences>
    <externalReference r:id="rId8"/>
  </externalReferences>
  <definedNames>
    <definedName name="_xlnm._FilterDatabase" localSheetId="2" hidden="1">'cv.3'!$A$3:$H$21</definedName>
    <definedName name="_xlnm._FilterDatabase" localSheetId="4" hidden="1">'cv6'!$A$2:$K$11</definedName>
    <definedName name="Cena__Sk">#REF!</definedName>
    <definedName name="cvičenie">#REF!</definedName>
    <definedName name="DATA">#REF!</definedName>
    <definedName name="j._m.">'[1]7'!$D$23:$D$43</definedName>
    <definedName name="jedn._cena">'[1]7'!$E$23:$E$43</definedName>
    <definedName name="kód">'[1]7'!$B$23:$B$43</definedName>
    <definedName name="názov">'[1]7'!$C$23:$C$43</definedName>
    <definedName name="prezidentské_voľby">#REF!</definedName>
    <definedName name="TABLE" localSheetId="1">'cv.2'!$B$12:$H$29</definedName>
    <definedName name="veľké_nič">#REF!</definedName>
    <definedName name="Vzdialenos">#REF!</definedName>
    <definedName name="x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1" i="12" l="1"/>
  <c r="C21" i="12"/>
  <c r="F11" i="10" l="1"/>
  <c r="H11" i="10" s="1"/>
  <c r="E11" i="10"/>
  <c r="E10" i="10"/>
  <c r="F10" i="10" s="1"/>
  <c r="H10" i="10" s="1"/>
  <c r="F9" i="10"/>
  <c r="H9" i="10" s="1"/>
  <c r="E9" i="10"/>
  <c r="E8" i="10"/>
  <c r="F8" i="10" s="1"/>
  <c r="H8" i="10" s="1"/>
  <c r="D14" i="3"/>
  <c r="D18" i="3"/>
  <c r="C14" i="3"/>
  <c r="E14" i="3" s="1"/>
  <c r="F14" i="3" s="1"/>
  <c r="C15" i="3"/>
  <c r="C16" i="3"/>
  <c r="D16" i="3" s="1"/>
  <c r="C17" i="3"/>
  <c r="D17" i="3" s="1"/>
  <c r="E17" i="3" s="1"/>
  <c r="F17" i="3" s="1"/>
  <c r="C18" i="3"/>
  <c r="E18" i="3" s="1"/>
  <c r="F18" i="3" s="1"/>
  <c r="C13" i="3"/>
  <c r="E16" i="3" l="1"/>
  <c r="F16" i="3" s="1"/>
  <c r="D15" i="3"/>
  <c r="E15" i="3" s="1"/>
  <c r="F15" i="3" s="1"/>
  <c r="D13" i="3"/>
  <c r="E13" i="3" s="1"/>
  <c r="F13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bobocekova</author>
  </authors>
  <commentList>
    <comment ref="C13" authorId="0" shapeId="0" xr:uid="{00000000-0006-0000-0100-000001000000}">
      <text>
        <r>
          <rPr>
            <b/>
            <sz val="9"/>
            <color indexed="81"/>
            <rFont val="Segoe UI"/>
            <family val="2"/>
            <charset val="238"/>
          </rPr>
          <t>Ak je tých 40% z vkladu viac ako 200€, dostanú iba 200 € (viac nie)
Ak je to menej, dostanú vypočítanných 40%</t>
        </r>
      </text>
    </comment>
    <comment ref="F13" authorId="0" shapeId="0" xr:uid="{00000000-0006-0000-0100-000002000000}">
      <text>
        <r>
          <rPr>
            <b/>
            <sz val="9"/>
            <color indexed="81"/>
            <rFont val="Segoe UI"/>
            <family val="2"/>
            <charset val="238"/>
          </rPr>
          <t>najskôr musíte zistiť, či vôbec má nárok na úver (podľa zeleného stĺpca). Až keď nárok má, potom vypočítať výšku.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beno</author>
  </authors>
  <commentList>
    <comment ref="H7" authorId="0" shapeId="0" xr:uid="{00000000-0006-0000-0400-000001000000}">
      <text>
        <r>
          <rPr>
            <b/>
            <sz val="8"/>
            <color indexed="81"/>
            <rFont val="Tahoma"/>
            <family val="2"/>
            <charset val="238"/>
          </rPr>
          <t>Zaokrúhlite na 1 desatinné miesto hore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<sst xmlns="http://schemas.openxmlformats.org/spreadsheetml/2006/main" count="293" uniqueCount="171">
  <si>
    <t>Čísla v tabuľke budú zobrazované tak, ako sú teraz v stĺpci Ročný vklad.</t>
  </si>
  <si>
    <t>Zostrojte graf na sledovanie všetkých častí stavebného sporenia.</t>
  </si>
  <si>
    <t>Ročný vklad</t>
  </si>
  <si>
    <t>Prémia</t>
  </si>
  <si>
    <t>Úrok</t>
  </si>
  <si>
    <t>Nárok na úver</t>
  </si>
  <si>
    <t>Výška úveru</t>
  </si>
  <si>
    <t>Doplňte tabuľku.</t>
  </si>
  <si>
    <t>Vytvorte graf, ktorý bude znázorňovať vývoj cien vybraných vysávačov v druhom polroku v CZK.</t>
  </si>
  <si>
    <t>kurz</t>
  </si>
  <si>
    <t>Vývoj cien vysávača ATE a vysávača ROKETA v druhom polroku 2017</t>
  </si>
  <si>
    <t>vysávač ATE</t>
  </si>
  <si>
    <t>vysávač ROKETA</t>
  </si>
  <si>
    <t>v €</t>
  </si>
  <si>
    <t>v CZK</t>
  </si>
  <si>
    <t>júl</t>
  </si>
  <si>
    <t>august</t>
  </si>
  <si>
    <t>september</t>
  </si>
  <si>
    <t>október</t>
  </si>
  <si>
    <t>november</t>
  </si>
  <si>
    <t>december</t>
  </si>
  <si>
    <t>Prémia je 40 % z ročného vkladu, maximálne sa však vypláca 200 €.</t>
  </si>
  <si>
    <t>Meno</t>
  </si>
  <si>
    <t>Priezvisko</t>
  </si>
  <si>
    <t>Dát. nar.</t>
  </si>
  <si>
    <t>Bydlisko</t>
  </si>
  <si>
    <t>Vzdelanie</t>
  </si>
  <si>
    <t>Plat</t>
  </si>
  <si>
    <t>Stav</t>
  </si>
  <si>
    <t>Ján</t>
  </si>
  <si>
    <t>Novák</t>
  </si>
  <si>
    <t>Istebné</t>
  </si>
  <si>
    <t>ZŠ</t>
  </si>
  <si>
    <t>A</t>
  </si>
  <si>
    <t>ženatý</t>
  </si>
  <si>
    <t>Peter</t>
  </si>
  <si>
    <t>Veľký</t>
  </si>
  <si>
    <t>Veličná</t>
  </si>
  <si>
    <t>SŠ</t>
  </si>
  <si>
    <t>N</t>
  </si>
  <si>
    <t xml:space="preserve">Jozef </t>
  </si>
  <si>
    <t>Doboš</t>
  </si>
  <si>
    <t>Párnica</t>
  </si>
  <si>
    <t>VŠ</t>
  </si>
  <si>
    <t>slobodný</t>
  </si>
  <si>
    <t>Nováček</t>
  </si>
  <si>
    <t>Dolný Kubín</t>
  </si>
  <si>
    <t>Mária</t>
  </si>
  <si>
    <t>Nováková</t>
  </si>
  <si>
    <t>vydatá</t>
  </si>
  <si>
    <t>Lauko</t>
  </si>
  <si>
    <t>Macák</t>
  </si>
  <si>
    <t>Lucia</t>
  </si>
  <si>
    <t>Kľučková</t>
  </si>
  <si>
    <t>slobodná</t>
  </si>
  <si>
    <t>Kráľ</t>
  </si>
  <si>
    <t>Dlhý</t>
  </si>
  <si>
    <t>Krajči</t>
  </si>
  <si>
    <t>Kusá</t>
  </si>
  <si>
    <t>Letko</t>
  </si>
  <si>
    <t>Merka</t>
  </si>
  <si>
    <t>Jarská</t>
  </si>
  <si>
    <t>Vodičský preukaz</t>
  </si>
  <si>
    <t>Zoznam zamestnacov firmy DARA, a. s. ku dňu 31.1.2018</t>
  </si>
  <si>
    <t>2. Zoraďte údaje podľa abecedy.</t>
  </si>
  <si>
    <t>3. Vypočítajte a vytvorte graf % zastúpenia jednotlivých stupňov vzdelania zamestnancov</t>
  </si>
  <si>
    <t>5. Vyfiltrujte bývajúcich v Dolnom Kubíne a majúcich plat (5000;7650&gt;</t>
  </si>
  <si>
    <t>4. Vyfiltrujte automatickým filtrom len slobodných mužov s VŠ.</t>
  </si>
  <si>
    <t>teplota</t>
  </si>
  <si>
    <t xml:space="preserve">deň </t>
  </si>
  <si>
    <t>noc</t>
  </si>
  <si>
    <t>Záznamy teploty počas dvoch týždňov 
v r.2018 v NR</t>
  </si>
  <si>
    <t>Na novom hárku vytvorte graf, zobrazujúci vývoj teplôt za celé evidované obdobie vo dne a v noci.</t>
  </si>
  <si>
    <t>označiť názvy mesiacov, ceny v CZK oboch vysávačov</t>
  </si>
  <si>
    <t>Stavebné sporenie DOMOFINA (apríl 2018)</t>
  </si>
  <si>
    <r>
      <t xml:space="preserve">Doplňte vzorce v tabuľke, ktorá bola vypracovaná z podkladov </t>
    </r>
    <r>
      <rPr>
        <b/>
        <sz val="11"/>
        <color indexed="51"/>
        <rFont val="Calibri"/>
        <family val="2"/>
        <charset val="238"/>
      </rPr>
      <t>Stavebnej sporiteľne</t>
    </r>
    <r>
      <rPr>
        <b/>
        <sz val="11"/>
        <rFont val="Calibri"/>
        <family val="2"/>
        <charset val="238"/>
      </rPr>
      <t>.</t>
    </r>
  </si>
  <si>
    <t>najskôr je potrebné doplniť tabuľku a z vypočítaných údajov vytvoriť graf</t>
  </si>
  <si>
    <t>Jeden z najzložitejších príkladov v tomto cvičení!</t>
  </si>
  <si>
    <t>POČET S PODMIENKOU - CountIf</t>
  </si>
  <si>
    <t>jedna z možností - označiť teploty (aj s názvom deň a noc), dodatočne cez zdrojové údaje vložiť dátumy.</t>
  </si>
  <si>
    <t>Grafy  pomenovať a presunúť do samostaných hárkov</t>
  </si>
  <si>
    <t>1. Pomocou podmieného formátovania farebne zvýraznite zamestnancov , ktorí majú vyšší plat ako 7000€-</t>
  </si>
  <si>
    <t>Vytvorte graf podľa predlohy</t>
  </si>
  <si>
    <t>Zamestnanci robia na jednu zmenu a odpracujú denne 8 hodín.</t>
  </si>
  <si>
    <r>
      <t xml:space="preserve">Ak čas potrebný na výrobu je kratší ako 7 hodín bude v stĺpci </t>
    </r>
    <r>
      <rPr>
        <b/>
        <i/>
        <sz val="10"/>
        <rFont val="Arial"/>
        <family val="2"/>
        <charset val="238"/>
      </rPr>
      <t>Návrh</t>
    </r>
    <r>
      <rPr>
        <b/>
        <sz val="10"/>
        <rFont val="Arial"/>
        <family val="2"/>
        <charset val="238"/>
      </rPr>
      <t xml:space="preserve"> text  Zvýšiť plán, ak  je čas potrebný na výrobu v rozsahu 7 až 8 bude text  Ok, ak nestihnú vyrobiť za jeden deň bude text Znížiť plán.</t>
    </r>
  </si>
  <si>
    <t>Zostrojte graf plánu výroby a počtu zamestnancov pre všetky výrobky. Počet zamestnancov vyneste na vedľajšiu os.</t>
  </si>
  <si>
    <t>Prepočet potreby času vo firme Trend marec 2016</t>
  </si>
  <si>
    <t>Výrobok</t>
  </si>
  <si>
    <t>Plán výroby</t>
  </si>
  <si>
    <t>Norma času na 1 výrobok v minútach</t>
  </si>
  <si>
    <t>Norma času na 1 výrobok v hodinách</t>
  </si>
  <si>
    <t>Potreba času v hodinách na plán výroby</t>
  </si>
  <si>
    <t>Počet zamestnancov</t>
  </si>
  <si>
    <t>Čas potrebný na výrobu daným počtom pracovníkov (hodiny)</t>
  </si>
  <si>
    <t>Návrh</t>
  </si>
  <si>
    <t>Stôl Styl</t>
  </si>
  <si>
    <t>Stôl Monto</t>
  </si>
  <si>
    <t>Stolička Jana</t>
  </si>
  <si>
    <t>Kreslo Chairmann</t>
  </si>
  <si>
    <t>Tel. č.</t>
  </si>
  <si>
    <t>Vek</t>
  </si>
  <si>
    <t>Pohlavie</t>
  </si>
  <si>
    <t>Škola</t>
  </si>
  <si>
    <t>Mesto</t>
  </si>
  <si>
    <t>Výška</t>
  </si>
  <si>
    <t>Farba očí</t>
  </si>
  <si>
    <t>Adresa</t>
  </si>
  <si>
    <t>Dlh</t>
  </si>
  <si>
    <t>Milan</t>
  </si>
  <si>
    <t>Kačka</t>
  </si>
  <si>
    <t>M</t>
  </si>
  <si>
    <t>Bardejov</t>
  </si>
  <si>
    <t>Sivá 55</t>
  </si>
  <si>
    <t>Ľuboslav</t>
  </si>
  <si>
    <t>Boruv</t>
  </si>
  <si>
    <t>S</t>
  </si>
  <si>
    <t>Pod papierňou 37</t>
  </si>
  <si>
    <t>Kalina</t>
  </si>
  <si>
    <t>Smreková 7</t>
  </si>
  <si>
    <t>František</t>
  </si>
  <si>
    <t>Štafura</t>
  </si>
  <si>
    <t>Južná 222</t>
  </si>
  <si>
    <t>Júlia</t>
  </si>
  <si>
    <t>Holáková</t>
  </si>
  <si>
    <t>Ž</t>
  </si>
  <si>
    <t>Č</t>
  </si>
  <si>
    <t>Stará 88</t>
  </si>
  <si>
    <t>Malá</t>
  </si>
  <si>
    <t>Biela 111</t>
  </si>
  <si>
    <t>Jana</t>
  </si>
  <si>
    <t>Mihová</t>
  </si>
  <si>
    <t>Z</t>
  </si>
  <si>
    <t>Kružlov 120</t>
  </si>
  <si>
    <t>Janka</t>
  </si>
  <si>
    <t>Malinovská</t>
  </si>
  <si>
    <t>Krivá 2</t>
  </si>
  <si>
    <t>Gondolová</t>
  </si>
  <si>
    <t>Východná 555</t>
  </si>
  <si>
    <t>1 . Vytvorte graf , v ktorom zobrazíte: Všetkých žiakov, ktorí majú výšku aspoň 161cm a nemajú väčší dlh ako 500€.</t>
  </si>
  <si>
    <t>graf skupinový stĺpcový</t>
  </si>
  <si>
    <t>Graf- ľubovoľný</t>
  </si>
  <si>
    <t>2.  Vytvrote graf, v ktorom zobrazíte iba ženy, ich výšku a dlh.</t>
  </si>
  <si>
    <t>Kraj</t>
  </si>
  <si>
    <t>Obyvateľstvo spolu</t>
  </si>
  <si>
    <t>z toho národnosť</t>
  </si>
  <si>
    <t>Priemer neslovenských národností</t>
  </si>
  <si>
    <t>Preľudnenosť</t>
  </si>
  <si>
    <t>slovenská</t>
  </si>
  <si>
    <t>maďarská</t>
  </si>
  <si>
    <t>rómska</t>
  </si>
  <si>
    <t>česká</t>
  </si>
  <si>
    <t>rusínska</t>
  </si>
  <si>
    <t>ukrajinská</t>
  </si>
  <si>
    <t xml:space="preserve">Bratislavský </t>
  </si>
  <si>
    <t xml:space="preserve">Trnavský </t>
  </si>
  <si>
    <t xml:space="preserve">Trenčiansky </t>
  </si>
  <si>
    <t xml:space="preserve">Nitriansky </t>
  </si>
  <si>
    <t xml:space="preserve">Žilinský </t>
  </si>
  <si>
    <t xml:space="preserve">Banskobystrický </t>
  </si>
  <si>
    <t xml:space="preserve">Prešovský </t>
  </si>
  <si>
    <t xml:space="preserve">Košický </t>
  </si>
  <si>
    <t>Národnosť</t>
  </si>
  <si>
    <t>Dátum sčítania</t>
  </si>
  <si>
    <t>Pokles alebo rast</t>
  </si>
  <si>
    <t>Úlohy:</t>
  </si>
  <si>
    <t>Doplňte chýbajúce údaje v tabuľkách</t>
  </si>
  <si>
    <t>1. Do buniek B3 až B10 vypočítajte počet obyvateľov všetkých národností za jednotlivé kraje</t>
  </si>
  <si>
    <t>2. Do buniek I3 až I10 vypočítajte priemer iných národností ako slovenskej a zaokrúhlite na celé čísla nahor</t>
  </si>
  <si>
    <t>3. Do buniek J3 až J10 napíšte slovo áno ak celkový počet obyvateľov je väčší ako 700 000, ak je je počet menší napíšte slovo nie</t>
  </si>
  <si>
    <t>4. Do buniek E15 až E21 napíšte slovo vzrástlo, ak obyvateľstvo v r. 2001 oproti roku 1991 skutočne vzrástlo, a ak pokleslo, tak napíšte pokleslo</t>
  </si>
  <si>
    <t xml:space="preserve">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</si>
</sst>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4" formatCode="_-* #,##0.00\ &quot;€&quot;_-;\-* #,##0.00\ &quot;€&quot;_-;_-* &quot;-&quot;??\ &quot;€&quot;_-;_-@_-"/>
    <numFmt numFmtId="164" formatCode="0.0"/>
    <numFmt numFmtId="165" formatCode="#,##0.\-"/>
    <numFmt numFmtId="166" formatCode="_-* #,##0.00\ [$CZK]_-;\-* #,##0.00\ [$CZK]_-;_-* &quot;-&quot;??\ [$CZK]_-;_-@_-"/>
    <numFmt numFmtId="167" formatCode="_-* #,##0.00\ [$€-1]_-;\-* #,##0.00\ [$€-1]_-;_-* &quot;-&quot;??\ [$€-1]_-;_-@_-"/>
    <numFmt numFmtId="168" formatCode="General&quot;°C&quot;"/>
    <numFmt numFmtId="169" formatCode="0&quot;,-&quot;"/>
    <numFmt numFmtId="170" formatCode="_-* #,##0.00\ &quot;Sk&quot;_-;\-* #,##0.00\ &quot;Sk&quot;_-;_-* &quot;-&quot;??\ &quot;Sk&quot;_-;_-@_-"/>
    <numFmt numFmtId="171" formatCode="_-* #,##0.00\ _S_k_-;\-* #,##0.00\ _S_k_-;_-* &quot;-&quot;??\ _S_k_-;_-@_-"/>
    <numFmt numFmtId="172" formatCode="General_)"/>
    <numFmt numFmtId="173" formatCode="_-* #,##0.00\ &quot;Kč&quot;_-;\-* #,##0.00\ &quot;Kč&quot;_-;_-* &quot;-&quot;??\ &quot;Kč&quot;_-;_-@_-"/>
    <numFmt numFmtId="174" formatCode="_-* #,##0\ &quot;€&quot;_-;\-* #,##0\ &quot;€&quot;_-;_-* &quot;-&quot;??\ &quot;€&quot;_-;_-@_-"/>
  </numFmts>
  <fonts count="50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 CE"/>
      <charset val="238"/>
    </font>
    <font>
      <b/>
      <sz val="11"/>
      <name val="Calibri"/>
      <family val="2"/>
      <charset val="238"/>
    </font>
    <font>
      <b/>
      <sz val="9"/>
      <color indexed="81"/>
      <name val="Segoe UI"/>
      <family val="2"/>
      <charset val="238"/>
    </font>
    <font>
      <b/>
      <sz val="11"/>
      <color indexed="51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rgb="FFC0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b/>
      <sz val="10"/>
      <color indexed="9"/>
      <name val="Calibri"/>
      <family val="2"/>
      <charset val="238"/>
      <scheme val="minor"/>
    </font>
    <font>
      <b/>
      <sz val="9"/>
      <color theme="0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9"/>
      <color indexed="9"/>
      <name val="Calibri"/>
      <family val="2"/>
      <charset val="238"/>
      <scheme val="minor"/>
    </font>
    <font>
      <b/>
      <sz val="12"/>
      <color rgb="FF002060"/>
      <name val="Calibri"/>
      <family val="2"/>
      <charset val="238"/>
      <scheme val="minor"/>
    </font>
    <font>
      <i/>
      <sz val="11"/>
      <color rgb="FFFF0000"/>
      <name val="Calibri"/>
      <family val="2"/>
      <charset val="238"/>
      <scheme val="minor"/>
    </font>
    <font>
      <b/>
      <i/>
      <sz val="11"/>
      <color rgb="FFFF0000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sz val="14"/>
      <name val="Arial"/>
      <family val="2"/>
      <charset val="238"/>
    </font>
    <font>
      <sz val="9"/>
      <color indexed="9"/>
      <name val="Arial"/>
      <family val="2"/>
      <charset val="238"/>
    </font>
    <font>
      <b/>
      <sz val="8"/>
      <color indexed="81"/>
      <name val="Tahoma"/>
      <family val="2"/>
      <charset val="238"/>
    </font>
    <font>
      <sz val="8"/>
      <color indexed="81"/>
      <name val="Tahoma"/>
      <family val="2"/>
      <charset val="238"/>
    </font>
    <font>
      <sz val="10"/>
      <color theme="1"/>
      <name val="Arial CE"/>
      <family val="2"/>
      <charset val="238"/>
    </font>
    <font>
      <sz val="10"/>
      <name val="Arial CE"/>
      <family val="2"/>
      <charset val="238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Courier"/>
      <family val="1"/>
      <charset val="238"/>
    </font>
    <font>
      <sz val="10"/>
      <name val="Tms Rmn"/>
      <charset val="238"/>
    </font>
    <font>
      <b/>
      <i/>
      <sz val="12"/>
      <color indexed="62"/>
      <name val="Tms Rmn"/>
      <charset val="238"/>
    </font>
    <font>
      <b/>
      <sz val="9"/>
      <name val="Arial CE"/>
      <family val="2"/>
      <charset val="238"/>
    </font>
    <font>
      <b/>
      <sz val="10"/>
      <color rgb="FFFF0000"/>
      <name val="Arial CE"/>
      <charset val="238"/>
    </font>
    <font>
      <b/>
      <sz val="10"/>
      <name val="AT*Toronto"/>
    </font>
    <font>
      <b/>
      <sz val="8"/>
      <name val="Arial"/>
      <family val="2"/>
      <charset val="238"/>
    </font>
    <font>
      <sz val="10"/>
      <name val="AT*Toronto"/>
    </font>
    <font>
      <i/>
      <sz val="10"/>
      <name val="Arial"/>
      <family val="2"/>
      <charset val="238"/>
    </font>
    <font>
      <b/>
      <sz val="10"/>
      <name val="AT*Toronto"/>
      <charset val="238"/>
    </font>
    <font>
      <sz val="7"/>
      <color theme="0" tint="-0.249977111117893"/>
      <name val="Arial"/>
      <family val="2"/>
      <charset val="238"/>
    </font>
    <font>
      <sz val="8"/>
      <color theme="0" tint="-0.249977111117893"/>
      <name val="Arial"/>
      <family val="2"/>
      <charset val="238"/>
    </font>
    <font>
      <b/>
      <u/>
      <sz val="10"/>
      <name val="Arial"/>
      <family val="2"/>
      <charset val="238"/>
    </font>
  </fonts>
  <fills count="27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ECA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20"/>
        <bgColor indexed="24"/>
      </patternFill>
    </fill>
    <fill>
      <patternFill patternType="solid">
        <fgColor theme="6" tint="0.79998168889431442"/>
        <bgColor indexed="64"/>
      </patternFill>
    </fill>
    <fill>
      <patternFill patternType="gray0625">
        <bgColor indexed="15"/>
      </patternFill>
    </fill>
    <fill>
      <patternFill patternType="solid">
        <fgColor rgb="FFF030BE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/>
      </top>
      <bottom style="thin">
        <color theme="0" tint="-0.1499679555650502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theme="0"/>
      </right>
      <top style="medium">
        <color indexed="64"/>
      </top>
      <bottom style="medium">
        <color indexed="64"/>
      </bottom>
      <diagonal/>
    </border>
    <border>
      <left style="medium">
        <color theme="0"/>
      </left>
      <right style="medium">
        <color theme="0"/>
      </right>
      <top style="medium">
        <color indexed="64"/>
      </top>
      <bottom style="medium">
        <color indexed="64"/>
      </bottom>
      <diagonal/>
    </border>
    <border>
      <left style="medium">
        <color theme="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2">
    <xf numFmtId="0" fontId="0" fillId="0" borderId="0"/>
    <xf numFmtId="0" fontId="7" fillId="0" borderId="0"/>
    <xf numFmtId="0" fontId="3" fillId="0" borderId="0"/>
    <xf numFmtId="9" fontId="2" fillId="0" borderId="0" applyFont="0" applyFill="0" applyBorder="0" applyAlignment="0" applyProtection="0"/>
    <xf numFmtId="0" fontId="1" fillId="0" borderId="0"/>
    <xf numFmtId="171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34" fillId="0" borderId="0" applyFont="0" applyFill="0" applyBorder="0" applyAlignment="0" applyProtection="0"/>
    <xf numFmtId="44" fontId="35" fillId="0" borderId="0" applyFont="0" applyFill="0" applyBorder="0" applyAlignment="0" applyProtection="0"/>
    <xf numFmtId="173" fontId="36" fillId="0" borderId="0" applyFont="0" applyFill="0" applyBorder="0" applyAlignment="0" applyProtection="0"/>
    <xf numFmtId="172" fontId="37" fillId="0" borderId="0"/>
    <xf numFmtId="0" fontId="2" fillId="0" borderId="0"/>
    <xf numFmtId="0" fontId="34" fillId="0" borderId="0"/>
    <xf numFmtId="0" fontId="36" fillId="0" borderId="0"/>
    <xf numFmtId="0" fontId="38" fillId="0" borderId="0"/>
    <xf numFmtId="0" fontId="38" fillId="0" borderId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5" fillId="0" borderId="0" applyFont="0" applyFill="0" applyBorder="0" applyAlignment="0" applyProtection="0"/>
    <xf numFmtId="0" fontId="39" fillId="23" borderId="21">
      <alignment horizontal="center" vertical="center" textRotation="90" wrapText="1"/>
    </xf>
  </cellStyleXfs>
  <cellXfs count="139">
    <xf numFmtId="0" fontId="0" fillId="0" borderId="0" xfId="0"/>
    <xf numFmtId="0" fontId="9" fillId="0" borderId="0" xfId="1" applyFont="1" applyFill="1"/>
    <xf numFmtId="0" fontId="7" fillId="0" borderId="0" xfId="1"/>
    <xf numFmtId="0" fontId="7" fillId="0" borderId="0" xfId="1" applyFill="1"/>
    <xf numFmtId="0" fontId="8" fillId="6" borderId="1" xfId="1" applyFont="1" applyFill="1" applyBorder="1" applyAlignment="1">
      <alignment horizontal="center"/>
    </xf>
    <xf numFmtId="166" fontId="10" fillId="7" borderId="2" xfId="1" applyNumberFormat="1" applyFont="1" applyFill="1" applyBorder="1"/>
    <xf numFmtId="0" fontId="9" fillId="0" borderId="0" xfId="1" applyFont="1" applyFill="1" applyAlignment="1">
      <alignment horizontal="left"/>
    </xf>
    <xf numFmtId="0" fontId="9" fillId="0" borderId="3" xfId="1" applyFont="1" applyBorder="1" applyAlignment="1">
      <alignment horizontal="center"/>
    </xf>
    <xf numFmtId="0" fontId="11" fillId="0" borderId="3" xfId="1" applyFont="1" applyFill="1" applyBorder="1" applyAlignment="1">
      <alignment horizontal="center" vertical="center"/>
    </xf>
    <xf numFmtId="167" fontId="7" fillId="8" borderId="3" xfId="1" applyNumberFormat="1" applyFill="1" applyBorder="1"/>
    <xf numFmtId="167" fontId="7" fillId="9" borderId="3" xfId="1" applyNumberFormat="1" applyFill="1" applyBorder="1"/>
    <xf numFmtId="167" fontId="7" fillId="0" borderId="3" xfId="1" applyNumberFormat="1" applyBorder="1"/>
    <xf numFmtId="0" fontId="13" fillId="0" borderId="0" xfId="0" applyFont="1"/>
    <xf numFmtId="0" fontId="10" fillId="0" borderId="0" xfId="0" applyFont="1"/>
    <xf numFmtId="0" fontId="13" fillId="0" borderId="4" xfId="0" applyFont="1" applyBorder="1" applyAlignment="1">
      <alignment horizontal="center" wrapText="1"/>
    </xf>
    <xf numFmtId="0" fontId="13" fillId="2" borderId="5" xfId="0" applyFont="1" applyFill="1" applyBorder="1" applyAlignment="1">
      <alignment horizontal="center" vertical="center" wrapText="1"/>
    </xf>
    <xf numFmtId="164" fontId="13" fillId="3" borderId="5" xfId="0" applyNumberFormat="1" applyFont="1" applyFill="1" applyBorder="1" applyAlignment="1">
      <alignment horizontal="center" vertical="center" wrapText="1"/>
    </xf>
    <xf numFmtId="164" fontId="10" fillId="0" borderId="0" xfId="0" applyNumberFormat="1" applyFont="1"/>
    <xf numFmtId="165" fontId="10" fillId="0" borderId="0" xfId="0" applyNumberFormat="1" applyFont="1"/>
    <xf numFmtId="2" fontId="10" fillId="4" borderId="3" xfId="0" applyNumberFormat="1" applyFont="1" applyFill="1" applyBorder="1"/>
    <xf numFmtId="0" fontId="13" fillId="4" borderId="5" xfId="0" applyFont="1" applyFill="1" applyBorder="1" applyAlignment="1">
      <alignment horizontal="center" wrapText="1"/>
    </xf>
    <xf numFmtId="2" fontId="10" fillId="4" borderId="6" xfId="0" applyNumberFormat="1" applyFont="1" applyFill="1" applyBorder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0" fillId="10" borderId="3" xfId="0" applyFont="1" applyFill="1" applyBorder="1" applyAlignment="1">
      <alignment horizontal="center" vertical="center"/>
    </xf>
    <xf numFmtId="0" fontId="13" fillId="10" borderId="0" xfId="0" applyFont="1" applyFill="1" applyAlignment="1">
      <alignment horizontal="center" vertical="center"/>
    </xf>
    <xf numFmtId="0" fontId="10" fillId="11" borderId="0" xfId="0" applyFont="1" applyFill="1"/>
    <xf numFmtId="0" fontId="10" fillId="11" borderId="0" xfId="0" applyFont="1" applyFill="1" applyAlignment="1">
      <alignment horizontal="center"/>
    </xf>
    <xf numFmtId="14" fontId="10" fillId="0" borderId="0" xfId="0" applyNumberFormat="1" applyFont="1" applyAlignment="1">
      <alignment horizontal="center" vertical="center"/>
    </xf>
    <xf numFmtId="14" fontId="10" fillId="11" borderId="0" xfId="0" applyNumberFormat="1" applyFont="1" applyFill="1" applyAlignment="1">
      <alignment horizontal="center" vertical="center"/>
    </xf>
    <xf numFmtId="0" fontId="10" fillId="11" borderId="0" xfId="0" applyFont="1" applyFill="1" applyAlignment="1">
      <alignment horizontal="center" vertical="center"/>
    </xf>
    <xf numFmtId="0" fontId="15" fillId="0" borderId="0" xfId="0" applyFont="1"/>
    <xf numFmtId="0" fontId="16" fillId="0" borderId="0" xfId="0" applyFont="1"/>
    <xf numFmtId="168" fontId="16" fillId="12" borderId="12" xfId="0" applyNumberFormat="1" applyFont="1" applyFill="1" applyBorder="1" applyAlignment="1">
      <alignment horizontal="center" vertical="center"/>
    </xf>
    <xf numFmtId="168" fontId="16" fillId="13" borderId="12" xfId="0" applyNumberFormat="1" applyFont="1" applyFill="1" applyBorder="1" applyAlignment="1">
      <alignment horizontal="center" vertical="center"/>
    </xf>
    <xf numFmtId="0" fontId="12" fillId="12" borderId="13" xfId="0" applyFont="1" applyFill="1" applyBorder="1" applyAlignment="1">
      <alignment horizontal="center" vertical="center"/>
    </xf>
    <xf numFmtId="0" fontId="17" fillId="13" borderId="13" xfId="0" applyFont="1" applyFill="1" applyBorder="1" applyAlignment="1">
      <alignment horizontal="center" vertical="center"/>
    </xf>
    <xf numFmtId="14" fontId="18" fillId="14" borderId="12" xfId="0" applyNumberFormat="1" applyFont="1" applyFill="1" applyBorder="1" applyAlignment="1">
      <alignment horizontal="center" vertical="center" textRotation="45"/>
    </xf>
    <xf numFmtId="0" fontId="15" fillId="0" borderId="0" xfId="0" applyFont="1" applyAlignment="1">
      <alignment textRotation="45"/>
    </xf>
    <xf numFmtId="0" fontId="19" fillId="0" borderId="0" xfId="0" applyFont="1"/>
    <xf numFmtId="166" fontId="7" fillId="8" borderId="3" xfId="1" applyNumberFormat="1" applyFill="1" applyBorder="1"/>
    <xf numFmtId="166" fontId="7" fillId="0" borderId="3" xfId="1" applyNumberFormat="1" applyBorder="1"/>
    <xf numFmtId="166" fontId="7" fillId="9" borderId="3" xfId="1" applyNumberFormat="1" applyFill="1" applyBorder="1"/>
    <xf numFmtId="0" fontId="23" fillId="0" borderId="0" xfId="1" applyFont="1" applyFill="1"/>
    <xf numFmtId="0" fontId="23" fillId="0" borderId="0" xfId="0" applyFont="1"/>
    <xf numFmtId="165" fontId="23" fillId="0" borderId="0" xfId="0" applyNumberFormat="1" applyFont="1"/>
    <xf numFmtId="0" fontId="8" fillId="5" borderId="8" xfId="0" applyFont="1" applyFill="1" applyBorder="1" applyAlignment="1">
      <alignment horizontal="center" vertical="center" wrapText="1"/>
    </xf>
    <xf numFmtId="169" fontId="10" fillId="0" borderId="7" xfId="3" applyNumberFormat="1" applyFont="1" applyBorder="1" applyAlignment="1">
      <alignment horizontal="right"/>
    </xf>
    <xf numFmtId="169" fontId="10" fillId="2" borderId="3" xfId="0" applyNumberFormat="1" applyFont="1" applyFill="1" applyBorder="1"/>
    <xf numFmtId="169" fontId="10" fillId="3" borderId="3" xfId="0" applyNumberFormat="1" applyFont="1" applyFill="1" applyBorder="1"/>
    <xf numFmtId="169" fontId="10" fillId="0" borderId="9" xfId="3" applyNumberFormat="1" applyFont="1" applyBorder="1" applyAlignment="1">
      <alignment horizontal="right"/>
    </xf>
    <xf numFmtId="169" fontId="10" fillId="2" borderId="6" xfId="0" applyNumberFormat="1" applyFont="1" applyFill="1" applyBorder="1"/>
    <xf numFmtId="169" fontId="10" fillId="3" borderId="6" xfId="0" applyNumberFormat="1" applyFont="1" applyFill="1" applyBorder="1"/>
    <xf numFmtId="169" fontId="8" fillId="5" borderId="10" xfId="0" applyNumberFormat="1" applyFont="1" applyFill="1" applyBorder="1" applyAlignment="1">
      <alignment horizontal="center" wrapText="1"/>
    </xf>
    <xf numFmtId="169" fontId="8" fillId="5" borderId="11" xfId="0" applyNumberFormat="1" applyFont="1" applyFill="1" applyBorder="1" applyAlignment="1">
      <alignment horizontal="center" wrapText="1"/>
    </xf>
    <xf numFmtId="0" fontId="24" fillId="0" borderId="0" xfId="0" applyFont="1"/>
    <xf numFmtId="0" fontId="25" fillId="0" borderId="0" xfId="0" applyFont="1"/>
    <xf numFmtId="0" fontId="26" fillId="0" borderId="0" xfId="1" applyFont="1" applyFill="1"/>
    <xf numFmtId="0" fontId="26" fillId="0" borderId="0" xfId="1" applyFont="1"/>
    <xf numFmtId="0" fontId="15" fillId="19" borderId="0" xfId="0" applyFont="1" applyFill="1"/>
    <xf numFmtId="0" fontId="0" fillId="0" borderId="0" xfId="0" applyAlignment="1">
      <alignment horizontal="center"/>
    </xf>
    <xf numFmtId="0" fontId="27" fillId="0" borderId="0" xfId="0" applyFont="1"/>
    <xf numFmtId="0" fontId="0" fillId="0" borderId="0" xfId="0" applyAlignment="1">
      <alignment wrapText="1"/>
    </xf>
    <xf numFmtId="0" fontId="30" fillId="21" borderId="18" xfId="0" applyFont="1" applyFill="1" applyBorder="1" applyAlignment="1">
      <alignment horizontal="center" vertical="center" wrapText="1"/>
    </xf>
    <xf numFmtId="0" fontId="30" fillId="21" borderId="19" xfId="0" applyFont="1" applyFill="1" applyBorder="1" applyAlignment="1">
      <alignment horizontal="center" vertical="center" wrapText="1"/>
    </xf>
    <xf numFmtId="0" fontId="30" fillId="21" borderId="20" xfId="0" applyFont="1" applyFill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22" borderId="4" xfId="0" applyFill="1" applyBorder="1" applyAlignment="1">
      <alignment horizontal="left"/>
    </xf>
    <xf numFmtId="0" fontId="0" fillId="22" borderId="5" xfId="0" applyFill="1" applyBorder="1" applyAlignment="1">
      <alignment horizontal="center"/>
    </xf>
    <xf numFmtId="2" fontId="0" fillId="22" borderId="5" xfId="0" applyNumberFormat="1" applyFill="1" applyBorder="1" applyAlignment="1">
      <alignment horizontal="center"/>
    </xf>
    <xf numFmtId="0" fontId="0" fillId="22" borderId="8" xfId="0" applyFill="1" applyBorder="1" applyAlignment="1">
      <alignment horizontal="center"/>
    </xf>
    <xf numFmtId="0" fontId="0" fillId="22" borderId="7" xfId="0" applyFill="1" applyBorder="1" applyAlignment="1">
      <alignment horizontal="left"/>
    </xf>
    <xf numFmtId="0" fontId="0" fillId="22" borderId="3" xfId="0" applyFill="1" applyBorder="1" applyAlignment="1">
      <alignment horizontal="center"/>
    </xf>
    <xf numFmtId="2" fontId="0" fillId="22" borderId="3" xfId="0" applyNumberFormat="1" applyFill="1" applyBorder="1" applyAlignment="1">
      <alignment horizontal="center"/>
    </xf>
    <xf numFmtId="0" fontId="0" fillId="22" borderId="9" xfId="0" applyFill="1" applyBorder="1" applyAlignment="1">
      <alignment horizontal="left"/>
    </xf>
    <xf numFmtId="0" fontId="0" fillId="22" borderId="6" xfId="0" applyFill="1" applyBorder="1" applyAlignment="1">
      <alignment horizontal="center"/>
    </xf>
    <xf numFmtId="2" fontId="0" fillId="22" borderId="6" xfId="0" applyNumberFormat="1" applyFill="1" applyBorder="1" applyAlignment="1">
      <alignment horizontal="center"/>
    </xf>
    <xf numFmtId="0" fontId="36" fillId="0" borderId="3" xfId="14" applyBorder="1" applyAlignment="1">
      <alignment horizontal="center" vertical="center"/>
    </xf>
    <xf numFmtId="0" fontId="36" fillId="0" borderId="0" xfId="14"/>
    <xf numFmtId="0" fontId="33" fillId="0" borderId="3" xfId="4" applyFont="1" applyBorder="1"/>
    <xf numFmtId="0" fontId="33" fillId="0" borderId="3" xfId="4" applyFont="1" applyBorder="1" applyProtection="1"/>
    <xf numFmtId="0" fontId="33" fillId="0" borderId="3" xfId="4" applyFont="1" applyBorder="1" applyAlignment="1" applyProtection="1">
      <alignment horizontal="center"/>
    </xf>
    <xf numFmtId="0" fontId="33" fillId="0" borderId="3" xfId="4" applyFont="1" applyBorder="1" applyAlignment="1">
      <alignment horizontal="center"/>
    </xf>
    <xf numFmtId="1" fontId="33" fillId="0" borderId="3" xfId="4" applyNumberFormat="1" applyFont="1" applyBorder="1" applyAlignment="1" applyProtection="1">
      <alignment horizontal="center"/>
    </xf>
    <xf numFmtId="0" fontId="34" fillId="0" borderId="3" xfId="4" applyFont="1" applyBorder="1"/>
    <xf numFmtId="0" fontId="34" fillId="0" borderId="3" xfId="4" applyFont="1" applyBorder="1" applyAlignment="1">
      <alignment horizontal="center"/>
    </xf>
    <xf numFmtId="0" fontId="34" fillId="0" borderId="3" xfId="4" applyFont="1" applyFill="1" applyBorder="1" applyAlignment="1">
      <alignment horizontal="center"/>
    </xf>
    <xf numFmtId="1" fontId="34" fillId="0" borderId="3" xfId="4" applyNumberFormat="1" applyFont="1" applyBorder="1" applyAlignment="1">
      <alignment horizontal="center"/>
    </xf>
    <xf numFmtId="1" fontId="33" fillId="0" borderId="3" xfId="4" applyNumberFormat="1" applyFont="1" applyBorder="1" applyAlignment="1">
      <alignment horizontal="center"/>
    </xf>
    <xf numFmtId="0" fontId="34" fillId="0" borderId="3" xfId="4" applyFont="1" applyFill="1" applyBorder="1" applyAlignment="1" applyProtection="1">
      <alignment horizontal="center"/>
    </xf>
    <xf numFmtId="174" fontId="33" fillId="0" borderId="3" xfId="6" applyNumberFormat="1" applyFont="1" applyBorder="1" applyProtection="1"/>
    <xf numFmtId="174" fontId="33" fillId="0" borderId="3" xfId="6" applyNumberFormat="1" applyFont="1" applyBorder="1"/>
    <xf numFmtId="0" fontId="40" fillId="24" borderId="3" xfId="4" applyFont="1" applyFill="1" applyBorder="1" applyAlignment="1" applyProtection="1">
      <alignment horizontal="center" vertical="center"/>
    </xf>
    <xf numFmtId="0" fontId="41" fillId="0" borderId="0" xfId="0" applyFont="1"/>
    <xf numFmtId="0" fontId="42" fillId="25" borderId="28" xfId="14" applyFont="1" applyFill="1" applyBorder="1" applyAlignment="1">
      <alignment horizontal="center" vertical="center" wrapText="1"/>
    </xf>
    <xf numFmtId="0" fontId="42" fillId="25" borderId="23" xfId="14" applyFont="1" applyFill="1" applyBorder="1" applyAlignment="1">
      <alignment horizontal="center" vertical="center" wrapText="1"/>
    </xf>
    <xf numFmtId="0" fontId="44" fillId="26" borderId="28" xfId="14" applyFont="1" applyFill="1" applyBorder="1" applyAlignment="1">
      <alignment horizontal="center" vertical="center" wrapText="1"/>
    </xf>
    <xf numFmtId="3" fontId="44" fillId="0" borderId="28" xfId="14" applyNumberFormat="1" applyFont="1" applyFill="1" applyBorder="1" applyAlignment="1">
      <alignment horizontal="center" vertical="center" wrapText="1"/>
    </xf>
    <xf numFmtId="3" fontId="44" fillId="0" borderId="28" xfId="14" applyNumberFormat="1" applyFont="1" applyBorder="1" applyAlignment="1">
      <alignment horizontal="center" vertical="center" wrapText="1"/>
    </xf>
    <xf numFmtId="0" fontId="44" fillId="0" borderId="28" xfId="14" applyFont="1" applyBorder="1" applyAlignment="1">
      <alignment horizontal="center" vertical="center" wrapText="1"/>
    </xf>
    <xf numFmtId="0" fontId="44" fillId="0" borderId="23" xfId="14" applyFont="1" applyBorder="1" applyAlignment="1">
      <alignment horizontal="center" vertical="center" wrapText="1"/>
    </xf>
    <xf numFmtId="3" fontId="36" fillId="0" borderId="3" xfId="14" applyNumberFormat="1" applyBorder="1" applyAlignment="1">
      <alignment horizontal="center" vertical="center"/>
    </xf>
    <xf numFmtId="0" fontId="36" fillId="0" borderId="0" xfId="14" applyAlignment="1">
      <alignment horizontal="center" vertical="center"/>
    </xf>
    <xf numFmtId="3" fontId="44" fillId="0" borderId="23" xfId="14" applyNumberFormat="1" applyFont="1" applyBorder="1" applyAlignment="1">
      <alignment horizontal="center" vertical="center" wrapText="1"/>
    </xf>
    <xf numFmtId="0" fontId="45" fillId="0" borderId="0" xfId="14" applyFont="1" applyAlignment="1">
      <alignment horizontal="center" vertical="center"/>
    </xf>
    <xf numFmtId="3" fontId="48" fillId="0" borderId="0" xfId="14" applyNumberFormat="1" applyFont="1" applyAlignment="1">
      <alignment horizontal="center" vertical="center"/>
    </xf>
    <xf numFmtId="0" fontId="49" fillId="0" borderId="0" xfId="14" applyFont="1"/>
    <xf numFmtId="0" fontId="27" fillId="0" borderId="0" xfId="14" applyFont="1" applyAlignment="1"/>
    <xf numFmtId="0" fontId="36" fillId="0" borderId="0" xfId="14" applyAlignment="1"/>
    <xf numFmtId="3" fontId="44" fillId="0" borderId="0" xfId="14" applyNumberFormat="1" applyFont="1" applyBorder="1" applyAlignment="1">
      <alignment vertical="top"/>
    </xf>
    <xf numFmtId="3" fontId="44" fillId="0" borderId="0" xfId="14" applyNumberFormat="1" applyFont="1" applyBorder="1" applyAlignment="1">
      <alignment horizontal="left" vertical="top"/>
    </xf>
    <xf numFmtId="3" fontId="44" fillId="0" borderId="0" xfId="14" applyNumberFormat="1" applyFont="1" applyBorder="1" applyAlignment="1">
      <alignment vertical="top" wrapText="1"/>
    </xf>
    <xf numFmtId="14" fontId="46" fillId="2" borderId="3" xfId="14" applyNumberFormat="1" applyFont="1" applyFill="1" applyBorder="1" applyAlignment="1">
      <alignment horizontal="center" vertical="center" wrapText="1"/>
    </xf>
    <xf numFmtId="3" fontId="44" fillId="0" borderId="3" xfId="14" applyNumberFormat="1" applyFont="1" applyBorder="1" applyAlignment="1">
      <alignment horizontal="center" vertical="center" wrapText="1"/>
    </xf>
    <xf numFmtId="0" fontId="7" fillId="15" borderId="3" xfId="1" applyFill="1" applyBorder="1" applyAlignment="1">
      <alignment horizontal="center"/>
    </xf>
    <xf numFmtId="0" fontId="7" fillId="16" borderId="3" xfId="1" applyFill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21" fillId="17" borderId="14" xfId="0" applyFont="1" applyFill="1" applyBorder="1" applyAlignment="1">
      <alignment horizontal="right" vertical="center" wrapText="1"/>
    </xf>
    <xf numFmtId="0" fontId="21" fillId="17" borderId="12" xfId="0" applyFont="1" applyFill="1" applyBorder="1" applyAlignment="1">
      <alignment horizontal="right" vertical="center" wrapText="1"/>
    </xf>
    <xf numFmtId="0" fontId="12" fillId="18" borderId="15" xfId="0" applyFont="1" applyFill="1" applyBorder="1" applyAlignment="1">
      <alignment horizontal="center" vertical="center"/>
    </xf>
    <xf numFmtId="0" fontId="12" fillId="18" borderId="16" xfId="0" applyFont="1" applyFill="1" applyBorder="1" applyAlignment="1">
      <alignment horizontal="center" vertical="center"/>
    </xf>
    <xf numFmtId="0" fontId="22" fillId="0" borderId="0" xfId="0" applyFont="1" applyAlignment="1">
      <alignment horizontal="center" wrapText="1"/>
    </xf>
    <xf numFmtId="0" fontId="36" fillId="0" borderId="0" xfId="14" applyBorder="1" applyAlignment="1">
      <alignment horizontal="center" vertical="center"/>
    </xf>
    <xf numFmtId="0" fontId="42" fillId="2" borderId="3" xfId="14" applyFont="1" applyFill="1" applyBorder="1" applyAlignment="1">
      <alignment horizontal="center" vertical="center" wrapText="1"/>
    </xf>
    <xf numFmtId="0" fontId="46" fillId="2" borderId="0" xfId="14" applyFont="1" applyFill="1" applyBorder="1" applyAlignment="1">
      <alignment horizontal="center" vertical="center" wrapText="1"/>
    </xf>
    <xf numFmtId="0" fontId="47" fillId="0" borderId="0" xfId="14" applyFont="1" applyBorder="1" applyAlignment="1">
      <alignment horizontal="center" vertical="center" wrapText="1"/>
    </xf>
    <xf numFmtId="0" fontId="42" fillId="25" borderId="22" xfId="14" applyFont="1" applyFill="1" applyBorder="1" applyAlignment="1">
      <alignment horizontal="center" vertical="center" wrapText="1"/>
    </xf>
    <xf numFmtId="0" fontId="42" fillId="25" borderId="27" xfId="14" applyFont="1" applyFill="1" applyBorder="1" applyAlignment="1">
      <alignment horizontal="center" vertical="center" wrapText="1"/>
    </xf>
    <xf numFmtId="0" fontId="42" fillId="25" borderId="23" xfId="14" applyFont="1" applyFill="1" applyBorder="1" applyAlignment="1">
      <alignment horizontal="center" vertical="center" wrapText="1"/>
    </xf>
    <xf numFmtId="0" fontId="42" fillId="25" borderId="24" xfId="14" applyFont="1" applyFill="1" applyBorder="1" applyAlignment="1">
      <alignment horizontal="center" vertical="center" wrapText="1"/>
    </xf>
    <xf numFmtId="0" fontId="42" fillId="25" borderId="25" xfId="14" applyFont="1" applyFill="1" applyBorder="1" applyAlignment="1">
      <alignment horizontal="center" vertical="center" wrapText="1"/>
    </xf>
    <xf numFmtId="0" fontId="43" fillId="25" borderId="26" xfId="14" applyFont="1" applyFill="1" applyBorder="1" applyAlignment="1">
      <alignment horizontal="center" vertical="center" wrapText="1"/>
    </xf>
    <xf numFmtId="0" fontId="43" fillId="25" borderId="29" xfId="14" applyFont="1" applyFill="1" applyBorder="1" applyAlignment="1">
      <alignment horizontal="center" vertical="center" wrapText="1"/>
    </xf>
    <xf numFmtId="0" fontId="42" fillId="25" borderId="3" xfId="14" applyFont="1" applyFill="1" applyBorder="1" applyAlignment="1">
      <alignment horizontal="center" vertical="center" wrapText="1"/>
    </xf>
    <xf numFmtId="0" fontId="29" fillId="20" borderId="1" xfId="0" applyFont="1" applyFill="1" applyBorder="1" applyAlignment="1">
      <alignment horizontal="center" vertical="center"/>
    </xf>
    <xf numFmtId="0" fontId="29" fillId="20" borderId="17" xfId="0" applyFont="1" applyFill="1" applyBorder="1" applyAlignment="1">
      <alignment horizontal="center" vertical="center"/>
    </xf>
    <xf numFmtId="0" fontId="29" fillId="20" borderId="2" xfId="0" applyFont="1" applyFill="1" applyBorder="1" applyAlignment="1">
      <alignment horizontal="center" vertical="center"/>
    </xf>
  </cellXfs>
  <cellStyles count="22">
    <cellStyle name="čiarky 2" xfId="5" xr:uid="{00000000-0005-0000-0000-000000000000}"/>
    <cellStyle name="Mena 2" xfId="6" xr:uid="{00000000-0005-0000-0000-000001000000}"/>
    <cellStyle name="meny 2" xfId="7" xr:uid="{00000000-0005-0000-0000-000002000000}"/>
    <cellStyle name="meny 2 2" xfId="8" xr:uid="{00000000-0005-0000-0000-000003000000}"/>
    <cellStyle name="meny 3" xfId="9" xr:uid="{00000000-0005-0000-0000-000004000000}"/>
    <cellStyle name="meny 4" xfId="10" xr:uid="{00000000-0005-0000-0000-000005000000}"/>
    <cellStyle name="Normal_CENNIK_C" xfId="11" xr:uid="{00000000-0005-0000-0000-000006000000}"/>
    <cellStyle name="Normálna" xfId="0" builtinId="0"/>
    <cellStyle name="Normálne 2" xfId="1" xr:uid="{00000000-0005-0000-0000-000008000000}"/>
    <cellStyle name="normálne 2 2" xfId="13" xr:uid="{00000000-0005-0000-0000-000009000000}"/>
    <cellStyle name="normálne 2 3" xfId="12" xr:uid="{00000000-0005-0000-0000-00000A000000}"/>
    <cellStyle name="normálne 3" xfId="2" xr:uid="{00000000-0005-0000-0000-00000B000000}"/>
    <cellStyle name="normálne 3 2" xfId="14" xr:uid="{00000000-0005-0000-0000-00000C000000}"/>
    <cellStyle name="normálne 4" xfId="15" xr:uid="{00000000-0005-0000-0000-00000D000000}"/>
    <cellStyle name="Normálne 5" xfId="4" xr:uid="{00000000-0005-0000-0000-00000E000000}"/>
    <cellStyle name="normální_vzorce6" xfId="16" xr:uid="{00000000-0005-0000-0000-00000F000000}"/>
    <cellStyle name="Percentá" xfId="3" builtinId="5"/>
    <cellStyle name="percentá 2" xfId="18" xr:uid="{00000000-0005-0000-0000-000011000000}"/>
    <cellStyle name="percentá 2 2" xfId="19" xr:uid="{00000000-0005-0000-0000-000012000000}"/>
    <cellStyle name="percentá 3" xfId="20" xr:uid="{00000000-0005-0000-0000-000013000000}"/>
    <cellStyle name="Percentá 4" xfId="17" xr:uid="{00000000-0005-0000-0000-000014000000}"/>
    <cellStyle name="pobočka" xfId="21" xr:uid="{00000000-0005-0000-0000-00001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466725</xdr:colOff>
      <xdr:row>2</xdr:row>
      <xdr:rowOff>114300</xdr:rowOff>
    </xdr:from>
    <xdr:to>
      <xdr:col>14</xdr:col>
      <xdr:colOff>149047</xdr:colOff>
      <xdr:row>23</xdr:row>
      <xdr:rowOff>72355</xdr:rowOff>
    </xdr:to>
    <xdr:pic>
      <xdr:nvPicPr>
        <xdr:cNvPr id="3" name="Obrázo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29125" y="495300"/>
          <a:ext cx="5273497" cy="398713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342900</xdr:colOff>
      <xdr:row>2</xdr:row>
      <xdr:rowOff>0</xdr:rowOff>
    </xdr:from>
    <xdr:to>
      <xdr:col>16</xdr:col>
      <xdr:colOff>38562</xdr:colOff>
      <xdr:row>19</xdr:row>
      <xdr:rowOff>126023</xdr:rowOff>
    </xdr:to>
    <xdr:pic>
      <xdr:nvPicPr>
        <xdr:cNvPr id="3" name="Obrázok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62675" y="381000"/>
          <a:ext cx="5334462" cy="338357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6</xdr:row>
      <xdr:rowOff>47625</xdr:rowOff>
    </xdr:from>
    <xdr:to>
      <xdr:col>16</xdr:col>
      <xdr:colOff>317389</xdr:colOff>
      <xdr:row>20</xdr:row>
      <xdr:rowOff>130159</xdr:rowOff>
    </xdr:to>
    <xdr:pic>
      <xdr:nvPicPr>
        <xdr:cNvPr id="2" name="Obrázok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15125" y="1238250"/>
          <a:ext cx="4584589" cy="274953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8823</xdr:colOff>
      <xdr:row>9</xdr:row>
      <xdr:rowOff>27843</xdr:rowOff>
    </xdr:from>
    <xdr:to>
      <xdr:col>16</xdr:col>
      <xdr:colOff>283223</xdr:colOff>
      <xdr:row>24</xdr:row>
      <xdr:rowOff>35011</xdr:rowOff>
    </xdr:to>
    <xdr:pic>
      <xdr:nvPicPr>
        <xdr:cNvPr id="2" name="Obrázok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84225" y="2009383"/>
          <a:ext cx="3786744" cy="243094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Administrator\Dokumenty\Zbierka%20&#250;loh%20z%20MS%20Excelu%2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©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Databáza"/>
      <sheetName val="Prázdny háro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3">
          <cell r="B23" t="str">
            <v>Banská Bystrica</v>
          </cell>
          <cell r="C23" t="str">
            <v>BB</v>
          </cell>
          <cell r="D23">
            <v>88</v>
          </cell>
        </row>
        <row r="24">
          <cell r="B24" t="str">
            <v>Banská Štiavnica</v>
          </cell>
          <cell r="C24" t="str">
            <v>BS</v>
          </cell>
          <cell r="D24">
            <v>859</v>
          </cell>
        </row>
        <row r="25">
          <cell r="B25" t="str">
            <v>Brezno</v>
          </cell>
          <cell r="C25" t="str">
            <v>BR</v>
          </cell>
          <cell r="D25">
            <v>867</v>
          </cell>
        </row>
        <row r="26">
          <cell r="B26" t="str">
            <v>Detva</v>
          </cell>
          <cell r="C26" t="str">
            <v>DT</v>
          </cell>
          <cell r="D26" t="str">
            <v>-</v>
          </cell>
        </row>
        <row r="27">
          <cell r="B27" t="str">
            <v>Krupina</v>
          </cell>
          <cell r="C27" t="str">
            <v>KA</v>
          </cell>
          <cell r="D27">
            <v>856</v>
          </cell>
        </row>
        <row r="28">
          <cell r="B28" t="str">
            <v>Lučenec</v>
          </cell>
          <cell r="C28" t="str">
            <v>LC</v>
          </cell>
          <cell r="D28">
            <v>863</v>
          </cell>
        </row>
        <row r="29">
          <cell r="B29" t="str">
            <v>Poltár</v>
          </cell>
          <cell r="C29" t="str">
            <v>PT</v>
          </cell>
          <cell r="D29">
            <v>864</v>
          </cell>
        </row>
        <row r="30">
          <cell r="B30" t="str">
            <v>Revúca</v>
          </cell>
          <cell r="C30" t="str">
            <v>RA</v>
          </cell>
          <cell r="D30">
            <v>941</v>
          </cell>
        </row>
        <row r="31">
          <cell r="B31" t="str">
            <v>Rimavská Sobota</v>
          </cell>
          <cell r="C31" t="str">
            <v>RS</v>
          </cell>
          <cell r="D31">
            <v>866</v>
          </cell>
        </row>
        <row r="32">
          <cell r="B32" t="str">
            <v>Veľký Krtíš</v>
          </cell>
          <cell r="C32" t="str">
            <v>VK</v>
          </cell>
          <cell r="D32">
            <v>854</v>
          </cell>
        </row>
        <row r="33">
          <cell r="B33" t="str">
            <v>Zvolen</v>
          </cell>
          <cell r="C33" t="str">
            <v>ZV</v>
          </cell>
          <cell r="D33">
            <v>855</v>
          </cell>
        </row>
        <row r="34">
          <cell r="B34" t="str">
            <v>Žarnovica</v>
          </cell>
          <cell r="C34" t="str">
            <v>ZC</v>
          </cell>
          <cell r="D34">
            <v>858</v>
          </cell>
        </row>
        <row r="35">
          <cell r="B35" t="str">
            <v>Žiar nad Hronom</v>
          </cell>
          <cell r="C35" t="str">
            <v>ZH</v>
          </cell>
          <cell r="D35">
            <v>857</v>
          </cell>
        </row>
        <row r="37">
          <cell r="B37" t="str">
            <v xml:space="preserve">Teraz nadviažeme na prvú úlohu z predchádzajúceho hárku. </v>
          </cell>
        </row>
        <row r="38">
          <cell r="B38" t="str">
            <v>Predpokladajme, že jednotková cena sa počas sledovaných dní menila takto:</v>
          </cell>
        </row>
        <row r="39">
          <cell r="B39">
            <v>36557</v>
          </cell>
          <cell r="C39">
            <v>36558</v>
          </cell>
          <cell r="D39">
            <v>36559</v>
          </cell>
          <cell r="E39">
            <v>36560</v>
          </cell>
        </row>
        <row r="40">
          <cell r="B40">
            <v>99</v>
          </cell>
          <cell r="C40">
            <v>101</v>
          </cell>
          <cell r="D40">
            <v>98</v>
          </cell>
          <cell r="E40">
            <v>95</v>
          </cell>
        </row>
        <row r="41">
          <cell r="B41" t="str">
            <v>Medzi posledné dva stĺpce nasledujúcej tabuľky vložte nový stĺpec, nazvite ho Cena</v>
          </cell>
        </row>
        <row r="42">
          <cell r="B42" t="str">
            <v>a skopírujte doň jednotkové ceny z predchádzajúcej tabuľky. Vypočítajte tržbu za jednotlivé dni.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E18"/>
  <sheetViews>
    <sheetView tabSelected="1" workbookViewId="0">
      <selection activeCell="E4" sqref="E4"/>
    </sheetView>
  </sheetViews>
  <sheetFormatPr defaultColWidth="9.140625" defaultRowHeight="15"/>
  <cols>
    <col min="1" max="1" width="12.5703125" style="3" customWidth="1"/>
    <col min="2" max="2" width="11.140625" style="2" customWidth="1"/>
    <col min="3" max="3" width="13.28515625" style="2" bestFit="1" customWidth="1"/>
    <col min="4" max="4" width="9.140625" style="2"/>
    <col min="5" max="5" width="13.28515625" style="2" bestFit="1" customWidth="1"/>
    <col min="6" max="7" width="9.140625" style="2"/>
    <col min="8" max="8" width="10.7109375" style="2" bestFit="1" customWidth="1"/>
    <col min="9" max="16384" width="9.140625" style="2"/>
  </cols>
  <sheetData>
    <row r="1" spans="1:5">
      <c r="A1" s="1" t="s">
        <v>7</v>
      </c>
    </row>
    <row r="2" spans="1:5">
      <c r="A2" s="1" t="s">
        <v>8</v>
      </c>
    </row>
    <row r="3" spans="1:5" ht="15.75" thickBot="1"/>
    <row r="4" spans="1:5" ht="15.75" thickBot="1">
      <c r="A4" s="4" t="s">
        <v>9</v>
      </c>
      <c r="B4" s="5">
        <v>25.55</v>
      </c>
    </row>
    <row r="6" spans="1:5">
      <c r="A6" s="6" t="s">
        <v>10</v>
      </c>
    </row>
    <row r="7" spans="1:5">
      <c r="B7" s="115" t="s">
        <v>11</v>
      </c>
      <c r="C7" s="115"/>
      <c r="D7" s="116" t="s">
        <v>12</v>
      </c>
      <c r="E7" s="116"/>
    </row>
    <row r="8" spans="1:5">
      <c r="B8" s="7" t="s">
        <v>13</v>
      </c>
      <c r="C8" s="7" t="s">
        <v>14</v>
      </c>
      <c r="D8" s="7" t="s">
        <v>13</v>
      </c>
      <c r="E8" s="7" t="s">
        <v>14</v>
      </c>
    </row>
    <row r="9" spans="1:5">
      <c r="A9" s="8" t="s">
        <v>15</v>
      </c>
      <c r="B9" s="9">
        <v>75</v>
      </c>
      <c r="C9" s="41"/>
      <c r="D9" s="10">
        <v>89</v>
      </c>
      <c r="E9" s="43"/>
    </row>
    <row r="10" spans="1:5">
      <c r="A10" s="8" t="s">
        <v>16</v>
      </c>
      <c r="B10" s="11">
        <v>74.5</v>
      </c>
      <c r="C10" s="42"/>
      <c r="D10" s="11">
        <v>95</v>
      </c>
      <c r="E10" s="42"/>
    </row>
    <row r="11" spans="1:5">
      <c r="A11" s="8" t="s">
        <v>17</v>
      </c>
      <c r="B11" s="9">
        <v>70</v>
      </c>
      <c r="C11" s="41"/>
      <c r="D11" s="10">
        <v>96</v>
      </c>
      <c r="E11" s="43"/>
    </row>
    <row r="12" spans="1:5">
      <c r="A12" s="8" t="s">
        <v>18</v>
      </c>
      <c r="B12" s="11">
        <v>72</v>
      </c>
      <c r="C12" s="42"/>
      <c r="D12" s="11">
        <v>96</v>
      </c>
      <c r="E12" s="42"/>
    </row>
    <row r="13" spans="1:5">
      <c r="A13" s="8" t="s">
        <v>19</v>
      </c>
      <c r="B13" s="9">
        <v>75</v>
      </c>
      <c r="C13" s="41"/>
      <c r="D13" s="10">
        <v>95</v>
      </c>
      <c r="E13" s="43"/>
    </row>
    <row r="14" spans="1:5">
      <c r="A14" s="8" t="s">
        <v>20</v>
      </c>
      <c r="B14" s="11">
        <v>80</v>
      </c>
      <c r="C14" s="42"/>
      <c r="D14" s="11">
        <v>99</v>
      </c>
      <c r="E14" s="42"/>
    </row>
    <row r="16" spans="1:5">
      <c r="A16" s="44" t="s">
        <v>73</v>
      </c>
    </row>
    <row r="18" spans="1:4" ht="15.75">
      <c r="A18" s="58" t="s">
        <v>80</v>
      </c>
      <c r="B18" s="59"/>
      <c r="C18" s="59"/>
      <c r="D18" s="59"/>
    </row>
  </sheetData>
  <mergeCells count="2">
    <mergeCell ref="B7:C7"/>
    <mergeCell ref="D7:E7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  <pageSetUpPr fitToPage="1"/>
  </sheetPr>
  <dimension ref="A1:G30"/>
  <sheetViews>
    <sheetView workbookViewId="0">
      <selection activeCell="F12" activeCellId="1" sqref="B12:D18 F12:F18"/>
    </sheetView>
  </sheetViews>
  <sheetFormatPr defaultColWidth="9.140625" defaultRowHeight="15"/>
  <cols>
    <col min="1" max="1" width="9.140625" style="13"/>
    <col min="2" max="2" width="13.7109375" style="13" customWidth="1"/>
    <col min="3" max="3" width="11.42578125" style="13" customWidth="1"/>
    <col min="4" max="4" width="11.5703125" style="13" customWidth="1"/>
    <col min="5" max="5" width="15.85546875" style="13" customWidth="1"/>
    <col min="6" max="6" width="14.7109375" style="13" customWidth="1"/>
    <col min="7" max="7" width="10.85546875" style="13" customWidth="1"/>
    <col min="8" max="8" width="9.140625" style="13"/>
    <col min="9" max="9" width="11.42578125" style="13" bestFit="1" customWidth="1"/>
    <col min="10" max="16384" width="9.140625" style="13"/>
  </cols>
  <sheetData>
    <row r="1" spans="1:7">
      <c r="A1" s="12" t="s">
        <v>75</v>
      </c>
      <c r="G1" s="56" t="s">
        <v>77</v>
      </c>
    </row>
    <row r="2" spans="1:7">
      <c r="A2" s="12" t="s">
        <v>0</v>
      </c>
    </row>
    <row r="3" spans="1:7">
      <c r="A3" s="12" t="s">
        <v>21</v>
      </c>
    </row>
    <row r="4" spans="1:7">
      <c r="A4" s="12"/>
    </row>
    <row r="5" spans="1:7">
      <c r="A5" s="12"/>
    </row>
    <row r="6" spans="1:7">
      <c r="A6" s="12"/>
      <c r="B6" s="12"/>
    </row>
    <row r="7" spans="1:7">
      <c r="A7" s="12"/>
      <c r="B7" s="12"/>
    </row>
    <row r="8" spans="1:7">
      <c r="A8" s="12" t="s">
        <v>1</v>
      </c>
      <c r="B8" s="12"/>
      <c r="F8" s="45"/>
    </row>
    <row r="9" spans="1:7">
      <c r="B9" s="12"/>
      <c r="C9" s="12"/>
      <c r="D9" s="12"/>
      <c r="E9" s="12"/>
    </row>
    <row r="10" spans="1:7">
      <c r="B10" s="12"/>
      <c r="C10" s="12"/>
      <c r="D10" s="12"/>
      <c r="E10" s="12"/>
      <c r="F10" s="12"/>
    </row>
    <row r="11" spans="1:7" ht="15.75" thickBot="1">
      <c r="B11" s="117" t="s">
        <v>74</v>
      </c>
      <c r="C11" s="117"/>
      <c r="D11" s="117"/>
      <c r="E11" s="117"/>
      <c r="F11" s="117"/>
    </row>
    <row r="12" spans="1:7">
      <c r="B12" s="14" t="s">
        <v>2</v>
      </c>
      <c r="C12" s="15" t="s">
        <v>3</v>
      </c>
      <c r="D12" s="16" t="s">
        <v>4</v>
      </c>
      <c r="E12" s="20" t="s">
        <v>5</v>
      </c>
      <c r="F12" s="47" t="s">
        <v>6</v>
      </c>
    </row>
    <row r="13" spans="1:7">
      <c r="B13" s="48">
        <v>2641</v>
      </c>
      <c r="C13" s="49">
        <f t="shared" ref="C13:C18" si="0">IF(B13*0.4&gt;200,200,B13*0.4)</f>
        <v>200</v>
      </c>
      <c r="D13" s="50">
        <f t="shared" ref="D13:D18" si="1">(B13+C13)*0.08</f>
        <v>227.28</v>
      </c>
      <c r="E13" s="19" t="str">
        <f t="shared" ref="E13:E18" si="2">IF((B13+C13+D13)&gt;1660,"áno","nie")</f>
        <v>áno</v>
      </c>
      <c r="F13" s="54">
        <f t="shared" ref="F13:F18" si="3">IF(E13="áno",(B13+C13+D13)/2,0)</f>
        <v>1534.14</v>
      </c>
    </row>
    <row r="14" spans="1:7">
      <c r="B14" s="48">
        <v>222</v>
      </c>
      <c r="C14" s="49">
        <f t="shared" si="0"/>
        <v>88.800000000000011</v>
      </c>
      <c r="D14" s="50">
        <f t="shared" si="1"/>
        <v>24.864000000000001</v>
      </c>
      <c r="E14" s="19" t="str">
        <f t="shared" si="2"/>
        <v>nie</v>
      </c>
      <c r="F14" s="54">
        <f t="shared" si="3"/>
        <v>0</v>
      </c>
    </row>
    <row r="15" spans="1:7">
      <c r="B15" s="48">
        <v>309</v>
      </c>
      <c r="C15" s="49">
        <f t="shared" si="0"/>
        <v>123.60000000000001</v>
      </c>
      <c r="D15" s="50">
        <f t="shared" si="1"/>
        <v>34.608000000000004</v>
      </c>
      <c r="E15" s="19" t="str">
        <f t="shared" si="2"/>
        <v>nie</v>
      </c>
      <c r="F15" s="54">
        <f t="shared" si="3"/>
        <v>0</v>
      </c>
    </row>
    <row r="16" spans="1:7">
      <c r="B16" s="48">
        <v>3081</v>
      </c>
      <c r="C16" s="49">
        <f t="shared" si="0"/>
        <v>200</v>
      </c>
      <c r="D16" s="50">
        <f t="shared" si="1"/>
        <v>262.48</v>
      </c>
      <c r="E16" s="19" t="str">
        <f t="shared" si="2"/>
        <v>áno</v>
      </c>
      <c r="F16" s="54">
        <f t="shared" si="3"/>
        <v>1771.74</v>
      </c>
    </row>
    <row r="17" spans="2:6">
      <c r="B17" s="48">
        <v>1706</v>
      </c>
      <c r="C17" s="49">
        <f t="shared" si="0"/>
        <v>200</v>
      </c>
      <c r="D17" s="50">
        <f t="shared" si="1"/>
        <v>152.47999999999999</v>
      </c>
      <c r="E17" s="19" t="str">
        <f t="shared" si="2"/>
        <v>áno</v>
      </c>
      <c r="F17" s="54">
        <f t="shared" si="3"/>
        <v>1029.24</v>
      </c>
    </row>
    <row r="18" spans="2:6" ht="15.75" thickBot="1">
      <c r="B18" s="51">
        <v>7961</v>
      </c>
      <c r="C18" s="52">
        <f t="shared" si="0"/>
        <v>200</v>
      </c>
      <c r="D18" s="53">
        <f t="shared" si="1"/>
        <v>652.88</v>
      </c>
      <c r="E18" s="21" t="str">
        <f t="shared" si="2"/>
        <v>áno</v>
      </c>
      <c r="F18" s="55">
        <f t="shared" si="3"/>
        <v>4406.9399999999996</v>
      </c>
    </row>
    <row r="19" spans="2:6">
      <c r="D19" s="17"/>
    </row>
    <row r="20" spans="2:6">
      <c r="B20" s="45"/>
      <c r="D20" s="17"/>
    </row>
    <row r="21" spans="2:6">
      <c r="B21" s="46"/>
      <c r="C21" s="18"/>
      <c r="D21" s="17"/>
    </row>
    <row r="22" spans="2:6">
      <c r="D22" s="17"/>
    </row>
    <row r="23" spans="2:6">
      <c r="D23" s="17"/>
    </row>
    <row r="24" spans="2:6">
      <c r="D24" s="17"/>
    </row>
    <row r="25" spans="2:6">
      <c r="D25" s="17"/>
    </row>
    <row r="26" spans="2:6">
      <c r="D26" s="17"/>
    </row>
    <row r="27" spans="2:6">
      <c r="D27" s="17"/>
    </row>
    <row r="28" spans="2:6">
      <c r="D28" s="17"/>
    </row>
    <row r="29" spans="2:6">
      <c r="D29" s="17"/>
    </row>
    <row r="30" spans="2:6">
      <c r="D30" s="17"/>
    </row>
  </sheetData>
  <mergeCells count="1">
    <mergeCell ref="B11:F11"/>
  </mergeCells>
  <pageMargins left="0.75" right="0.75" top="1" bottom="1" header="0.4921259845" footer="0.4921259845"/>
  <pageSetup paperSize="9" scale="66" orientation="portrait" horizontalDpi="120" verticalDpi="144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2:H31"/>
  <sheetViews>
    <sheetView workbookViewId="0">
      <pane ySplit="3" topLeftCell="A16" activePane="bottomLeft" state="frozen"/>
      <selection pane="bottomLeft" activeCell="D27" sqref="D27"/>
    </sheetView>
  </sheetViews>
  <sheetFormatPr defaultColWidth="9.140625" defaultRowHeight="15"/>
  <cols>
    <col min="1" max="1" width="9.140625" style="13"/>
    <col min="2" max="2" width="10" style="13" bestFit="1" customWidth="1"/>
    <col min="3" max="3" width="11.5703125" style="13" customWidth="1"/>
    <col min="4" max="4" width="13.28515625" style="13" customWidth="1"/>
    <col min="5" max="5" width="10.7109375" style="13" customWidth="1"/>
    <col min="6" max="6" width="9.140625" style="13"/>
    <col min="7" max="7" width="17" style="13" bestFit="1" customWidth="1"/>
    <col min="8" max="8" width="10.7109375" style="13" customWidth="1"/>
    <col min="9" max="16384" width="9.140625" style="13"/>
  </cols>
  <sheetData>
    <row r="2" spans="1:8" ht="18.75">
      <c r="A2" s="118" t="s">
        <v>63</v>
      </c>
      <c r="B2" s="118"/>
      <c r="C2" s="118"/>
      <c r="D2" s="118"/>
      <c r="E2" s="118"/>
      <c r="F2" s="118"/>
      <c r="G2" s="118"/>
      <c r="H2" s="118"/>
    </row>
    <row r="3" spans="1:8">
      <c r="A3" s="26" t="s">
        <v>22</v>
      </c>
      <c r="B3" s="26" t="s">
        <v>23</v>
      </c>
      <c r="C3" s="26" t="s">
        <v>24</v>
      </c>
      <c r="D3" s="26" t="s">
        <v>25</v>
      </c>
      <c r="E3" s="26" t="s">
        <v>26</v>
      </c>
      <c r="F3" s="26" t="s">
        <v>27</v>
      </c>
      <c r="G3" s="26" t="s">
        <v>62</v>
      </c>
      <c r="H3" s="26" t="s">
        <v>28</v>
      </c>
    </row>
    <row r="4" spans="1:8">
      <c r="A4" s="27" t="s">
        <v>40</v>
      </c>
      <c r="B4" s="27" t="s">
        <v>56</v>
      </c>
      <c r="C4" s="30">
        <v>20417</v>
      </c>
      <c r="D4" s="31" t="s">
        <v>42</v>
      </c>
      <c r="E4" s="31" t="s">
        <v>43</v>
      </c>
      <c r="F4" s="28">
        <v>8700</v>
      </c>
      <c r="G4" s="28" t="s">
        <v>39</v>
      </c>
      <c r="H4" s="28" t="s">
        <v>44</v>
      </c>
    </row>
    <row r="5" spans="1:8">
      <c r="A5" s="13" t="s">
        <v>40</v>
      </c>
      <c r="B5" s="13" t="s">
        <v>41</v>
      </c>
      <c r="C5" s="29">
        <v>17861</v>
      </c>
      <c r="D5" s="23" t="s">
        <v>42</v>
      </c>
      <c r="E5" s="23" t="s">
        <v>43</v>
      </c>
      <c r="F5" s="22">
        <v>8700</v>
      </c>
      <c r="G5" s="22" t="s">
        <v>39</v>
      </c>
      <c r="H5" s="22" t="s">
        <v>44</v>
      </c>
    </row>
    <row r="6" spans="1:8">
      <c r="A6" s="27" t="s">
        <v>52</v>
      </c>
      <c r="B6" s="27" t="s">
        <v>61</v>
      </c>
      <c r="C6" s="30">
        <v>29346</v>
      </c>
      <c r="D6" s="31" t="s">
        <v>46</v>
      </c>
      <c r="E6" s="31" t="s">
        <v>38</v>
      </c>
      <c r="F6" s="28">
        <v>4900</v>
      </c>
      <c r="G6" s="28" t="s">
        <v>39</v>
      </c>
      <c r="H6" s="28" t="s">
        <v>54</v>
      </c>
    </row>
    <row r="7" spans="1:8">
      <c r="A7" s="13" t="s">
        <v>52</v>
      </c>
      <c r="B7" s="13" t="s">
        <v>53</v>
      </c>
      <c r="C7" s="29">
        <v>28980</v>
      </c>
      <c r="D7" s="23" t="s">
        <v>46</v>
      </c>
      <c r="E7" s="23" t="s">
        <v>38</v>
      </c>
      <c r="F7" s="22">
        <v>4900</v>
      </c>
      <c r="G7" s="22" t="s">
        <v>39</v>
      </c>
      <c r="H7" s="22" t="s">
        <v>54</v>
      </c>
    </row>
    <row r="8" spans="1:8">
      <c r="A8" s="13" t="s">
        <v>29</v>
      </c>
      <c r="B8" s="13" t="s">
        <v>57</v>
      </c>
      <c r="C8" s="29">
        <v>26848</v>
      </c>
      <c r="D8" s="23" t="s">
        <v>31</v>
      </c>
      <c r="E8" s="23" t="s">
        <v>38</v>
      </c>
      <c r="F8" s="22">
        <v>6960</v>
      </c>
      <c r="G8" s="22" t="s">
        <v>33</v>
      </c>
      <c r="H8" s="22" t="s">
        <v>34</v>
      </c>
    </row>
    <row r="9" spans="1:8">
      <c r="A9" s="13" t="s">
        <v>35</v>
      </c>
      <c r="B9" s="13" t="s">
        <v>55</v>
      </c>
      <c r="C9" s="29">
        <v>24738</v>
      </c>
      <c r="D9" s="23" t="s">
        <v>37</v>
      </c>
      <c r="E9" s="23" t="s">
        <v>38</v>
      </c>
      <c r="F9" s="22">
        <v>6700</v>
      </c>
      <c r="G9" s="22" t="s">
        <v>39</v>
      </c>
      <c r="H9" s="22" t="s">
        <v>34</v>
      </c>
    </row>
    <row r="10" spans="1:8">
      <c r="A10" s="13" t="s">
        <v>47</v>
      </c>
      <c r="B10" s="13" t="s">
        <v>58</v>
      </c>
      <c r="C10" s="29">
        <v>20713</v>
      </c>
      <c r="D10" s="23" t="s">
        <v>31</v>
      </c>
      <c r="E10" s="23" t="s">
        <v>38</v>
      </c>
      <c r="F10" s="22">
        <v>6500</v>
      </c>
      <c r="G10" s="22" t="s">
        <v>39</v>
      </c>
      <c r="H10" s="22" t="s">
        <v>49</v>
      </c>
    </row>
    <row r="11" spans="1:8">
      <c r="A11" s="13" t="s">
        <v>29</v>
      </c>
      <c r="B11" s="13" t="s">
        <v>50</v>
      </c>
      <c r="C11" s="29">
        <v>24446</v>
      </c>
      <c r="D11" s="23" t="s">
        <v>46</v>
      </c>
      <c r="E11" s="23" t="s">
        <v>43</v>
      </c>
      <c r="F11" s="22">
        <v>9200</v>
      </c>
      <c r="G11" s="22" t="s">
        <v>33</v>
      </c>
      <c r="H11" s="22" t="s">
        <v>44</v>
      </c>
    </row>
    <row r="12" spans="1:8">
      <c r="A12" s="27" t="s">
        <v>29</v>
      </c>
      <c r="B12" s="27" t="s">
        <v>59</v>
      </c>
      <c r="C12" s="30">
        <v>25177</v>
      </c>
      <c r="D12" s="31" t="s">
        <v>46</v>
      </c>
      <c r="E12" s="31" t="s">
        <v>43</v>
      </c>
      <c r="F12" s="28">
        <v>9200</v>
      </c>
      <c r="G12" s="28" t="s">
        <v>33</v>
      </c>
      <c r="H12" s="28" t="s">
        <v>44</v>
      </c>
    </row>
    <row r="13" spans="1:8">
      <c r="A13" s="27" t="s">
        <v>40</v>
      </c>
      <c r="B13" s="27" t="s">
        <v>51</v>
      </c>
      <c r="C13" s="30">
        <v>26180</v>
      </c>
      <c r="D13" s="31" t="s">
        <v>46</v>
      </c>
      <c r="E13" s="31" t="s">
        <v>38</v>
      </c>
      <c r="F13" s="28">
        <v>7650</v>
      </c>
      <c r="G13" s="28" t="s">
        <v>33</v>
      </c>
      <c r="H13" s="28" t="s">
        <v>44</v>
      </c>
    </row>
    <row r="14" spans="1:8">
      <c r="A14" s="13" t="s">
        <v>40</v>
      </c>
      <c r="B14" s="13" t="s">
        <v>60</v>
      </c>
      <c r="C14" s="29">
        <v>26911</v>
      </c>
      <c r="D14" s="23" t="s">
        <v>46</v>
      </c>
      <c r="E14" s="23" t="s">
        <v>38</v>
      </c>
      <c r="F14" s="22">
        <v>7650</v>
      </c>
      <c r="G14" s="22" t="s">
        <v>33</v>
      </c>
      <c r="H14" s="22" t="s">
        <v>44</v>
      </c>
    </row>
    <row r="15" spans="1:8">
      <c r="A15" s="27" t="s">
        <v>29</v>
      </c>
      <c r="B15" s="27" t="s">
        <v>45</v>
      </c>
      <c r="C15" s="30">
        <v>26483</v>
      </c>
      <c r="D15" s="31" t="s">
        <v>31</v>
      </c>
      <c r="E15" s="31" t="s">
        <v>38</v>
      </c>
      <c r="F15" s="28">
        <v>6960</v>
      </c>
      <c r="G15" s="28" t="s">
        <v>33</v>
      </c>
      <c r="H15" s="28" t="s">
        <v>34</v>
      </c>
    </row>
    <row r="16" spans="1:8">
      <c r="A16" s="13" t="s">
        <v>29</v>
      </c>
      <c r="B16" s="13" t="s">
        <v>30</v>
      </c>
      <c r="C16" s="29">
        <v>19796</v>
      </c>
      <c r="D16" s="23" t="s">
        <v>31</v>
      </c>
      <c r="E16" s="23" t="s">
        <v>32</v>
      </c>
      <c r="F16" s="22">
        <v>5600</v>
      </c>
      <c r="G16" s="22" t="s">
        <v>33</v>
      </c>
      <c r="H16" s="22" t="s">
        <v>34</v>
      </c>
    </row>
    <row r="17" spans="1:8">
      <c r="A17" s="13" t="s">
        <v>35</v>
      </c>
      <c r="B17" s="13" t="s">
        <v>30</v>
      </c>
      <c r="C17" s="29">
        <v>28219</v>
      </c>
      <c r="D17" s="23" t="s">
        <v>46</v>
      </c>
      <c r="E17" s="23" t="s">
        <v>38</v>
      </c>
      <c r="F17" s="22">
        <v>5500</v>
      </c>
      <c r="G17" s="22" t="s">
        <v>39</v>
      </c>
      <c r="H17" s="22" t="s">
        <v>44</v>
      </c>
    </row>
    <row r="18" spans="1:8">
      <c r="A18" s="27" t="s">
        <v>35</v>
      </c>
      <c r="B18" s="27" t="s">
        <v>30</v>
      </c>
      <c r="C18" s="30">
        <v>28584</v>
      </c>
      <c r="D18" s="31" t="s">
        <v>46</v>
      </c>
      <c r="E18" s="31" t="s">
        <v>38</v>
      </c>
      <c r="F18" s="28">
        <v>5500</v>
      </c>
      <c r="G18" s="28" t="s">
        <v>39</v>
      </c>
      <c r="H18" s="28" t="s">
        <v>44</v>
      </c>
    </row>
    <row r="19" spans="1:8">
      <c r="A19" s="27" t="s">
        <v>47</v>
      </c>
      <c r="B19" s="27" t="s">
        <v>48</v>
      </c>
      <c r="C19" s="30">
        <v>20713</v>
      </c>
      <c r="D19" s="31" t="s">
        <v>31</v>
      </c>
      <c r="E19" s="31" t="s">
        <v>38</v>
      </c>
      <c r="F19" s="28">
        <v>6500</v>
      </c>
      <c r="G19" s="28" t="s">
        <v>39</v>
      </c>
      <c r="H19" s="28" t="s">
        <v>49</v>
      </c>
    </row>
    <row r="20" spans="1:8">
      <c r="A20" s="27" t="s">
        <v>29</v>
      </c>
      <c r="B20" s="27" t="s">
        <v>35</v>
      </c>
      <c r="C20" s="30">
        <v>19796</v>
      </c>
      <c r="D20" s="31" t="s">
        <v>31</v>
      </c>
      <c r="E20" s="31" t="s">
        <v>32</v>
      </c>
      <c r="F20" s="28">
        <v>5600</v>
      </c>
      <c r="G20" s="28" t="s">
        <v>33</v>
      </c>
      <c r="H20" s="28" t="s">
        <v>34</v>
      </c>
    </row>
    <row r="21" spans="1:8">
      <c r="A21" s="27" t="s">
        <v>35</v>
      </c>
      <c r="B21" s="27" t="s">
        <v>36</v>
      </c>
      <c r="C21" s="30">
        <v>24738</v>
      </c>
      <c r="D21" s="31" t="s">
        <v>37</v>
      </c>
      <c r="E21" s="31" t="s">
        <v>38</v>
      </c>
      <c r="F21" s="28">
        <v>6700</v>
      </c>
      <c r="G21" s="28" t="s">
        <v>39</v>
      </c>
      <c r="H21" s="28" t="s">
        <v>34</v>
      </c>
    </row>
    <row r="23" spans="1:8">
      <c r="A23" s="12" t="s">
        <v>81</v>
      </c>
      <c r="D23" s="45"/>
    </row>
    <row r="24" spans="1:8">
      <c r="A24" s="12" t="s">
        <v>64</v>
      </c>
      <c r="D24" s="45"/>
    </row>
    <row r="25" spans="1:8">
      <c r="A25" s="12" t="s">
        <v>65</v>
      </c>
      <c r="H25" s="45" t="s">
        <v>76</v>
      </c>
    </row>
    <row r="26" spans="1:8">
      <c r="A26" s="12"/>
      <c r="B26" s="24" t="s">
        <v>32</v>
      </c>
      <c r="C26" s="25"/>
      <c r="D26" s="45" t="s">
        <v>78</v>
      </c>
    </row>
    <row r="27" spans="1:8">
      <c r="A27" s="12"/>
      <c r="B27" s="24" t="s">
        <v>38</v>
      </c>
      <c r="C27" s="25"/>
    </row>
    <row r="28" spans="1:8">
      <c r="A28" s="12"/>
      <c r="B28" s="24" t="s">
        <v>43</v>
      </c>
      <c r="C28" s="25"/>
    </row>
    <row r="29" spans="1:8">
      <c r="A29" s="12" t="s">
        <v>67</v>
      </c>
      <c r="G29" s="45"/>
    </row>
    <row r="30" spans="1:8">
      <c r="A30" s="12" t="s">
        <v>66</v>
      </c>
    </row>
    <row r="31" spans="1:8">
      <c r="A31" s="12"/>
    </row>
  </sheetData>
  <mergeCells count="1">
    <mergeCell ref="A2:H2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3"/>
  </sheetPr>
  <dimension ref="A1:S9"/>
  <sheetViews>
    <sheetView zoomScale="112" zoomScaleNormal="112" workbookViewId="0">
      <selection activeCell="D13" sqref="D13"/>
    </sheetView>
  </sheetViews>
  <sheetFormatPr defaultColWidth="9.140625" defaultRowHeight="12.75"/>
  <cols>
    <col min="1" max="1" width="5.140625" style="32" customWidth="1"/>
    <col min="2" max="3" width="9.140625" style="32"/>
    <col min="4" max="17" width="7.5703125" style="32" customWidth="1"/>
    <col min="18" max="16384" width="9.140625" style="32"/>
  </cols>
  <sheetData>
    <row r="1" spans="1:19">
      <c r="C1" s="33"/>
    </row>
    <row r="2" spans="1:19">
      <c r="B2" s="40" t="s">
        <v>72</v>
      </c>
    </row>
    <row r="3" spans="1:19" ht="15.75"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123"/>
    </row>
    <row r="4" spans="1:19" ht="51" customHeight="1">
      <c r="A4" s="39"/>
      <c r="B4" s="119" t="s">
        <v>71</v>
      </c>
      <c r="C4" s="120"/>
      <c r="D4" s="38">
        <v>43158</v>
      </c>
      <c r="E4" s="38">
        <v>43159</v>
      </c>
      <c r="F4" s="38">
        <v>43160</v>
      </c>
      <c r="G4" s="38">
        <v>43161</v>
      </c>
      <c r="H4" s="38">
        <v>43162</v>
      </c>
      <c r="I4" s="38">
        <v>43163</v>
      </c>
      <c r="J4" s="38">
        <v>43164</v>
      </c>
      <c r="K4" s="38">
        <v>43165</v>
      </c>
      <c r="L4" s="38">
        <v>43166</v>
      </c>
      <c r="M4" s="38">
        <v>43167</v>
      </c>
      <c r="N4" s="38">
        <v>43168</v>
      </c>
      <c r="O4" s="38">
        <v>43169</v>
      </c>
      <c r="P4" s="38">
        <v>43170</v>
      </c>
      <c r="Q4" s="38">
        <v>43171</v>
      </c>
      <c r="R4" s="33"/>
      <c r="S4" s="33"/>
    </row>
    <row r="5" spans="1:19">
      <c r="B5" s="121" t="s">
        <v>68</v>
      </c>
      <c r="C5" s="36" t="s">
        <v>69</v>
      </c>
      <c r="D5" s="34">
        <v>3</v>
      </c>
      <c r="E5" s="34">
        <v>0</v>
      </c>
      <c r="F5" s="34">
        <v>1</v>
      </c>
      <c r="G5" s="34">
        <v>5</v>
      </c>
      <c r="H5" s="34">
        <v>7</v>
      </c>
      <c r="I5" s="34">
        <v>4</v>
      </c>
      <c r="J5" s="34">
        <v>6</v>
      </c>
      <c r="K5" s="34">
        <v>8</v>
      </c>
      <c r="L5" s="34">
        <v>8</v>
      </c>
      <c r="M5" s="34">
        <v>9</v>
      </c>
      <c r="N5" s="34">
        <v>10</v>
      </c>
      <c r="O5" s="34">
        <v>7</v>
      </c>
      <c r="P5" s="34">
        <v>8</v>
      </c>
      <c r="Q5" s="34">
        <v>7</v>
      </c>
      <c r="R5" s="33"/>
      <c r="S5" s="33"/>
    </row>
    <row r="6" spans="1:19">
      <c r="B6" s="122"/>
      <c r="C6" s="37" t="s">
        <v>70</v>
      </c>
      <c r="D6" s="35">
        <v>-2</v>
      </c>
      <c r="E6" s="35">
        <v>-3</v>
      </c>
      <c r="F6" s="35">
        <v>-2</v>
      </c>
      <c r="G6" s="35">
        <v>0</v>
      </c>
      <c r="H6" s="35">
        <v>0</v>
      </c>
      <c r="I6" s="35">
        <v>1</v>
      </c>
      <c r="J6" s="35">
        <v>1</v>
      </c>
      <c r="K6" s="35">
        <v>3</v>
      </c>
      <c r="L6" s="35">
        <v>4</v>
      </c>
      <c r="M6" s="35">
        <v>4</v>
      </c>
      <c r="N6" s="35">
        <v>4</v>
      </c>
      <c r="O6" s="35">
        <v>2</v>
      </c>
      <c r="P6" s="35">
        <v>3</v>
      </c>
      <c r="Q6" s="35">
        <v>1</v>
      </c>
      <c r="R6" s="33"/>
      <c r="S6" s="33"/>
    </row>
    <row r="8" spans="1:19">
      <c r="B8" s="57" t="s">
        <v>79</v>
      </c>
    </row>
    <row r="9" spans="1:19">
      <c r="B9" s="60" t="s">
        <v>82</v>
      </c>
      <c r="C9" s="60"/>
      <c r="D9" s="60"/>
    </row>
  </sheetData>
  <mergeCells count="3">
    <mergeCell ref="B4:C4"/>
    <mergeCell ref="B5:B6"/>
    <mergeCell ref="B3:Q3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0000"/>
  </sheetPr>
  <dimension ref="A2:N16"/>
  <sheetViews>
    <sheetView workbookViewId="0">
      <selection activeCell="E19" sqref="E19"/>
    </sheetView>
  </sheetViews>
  <sheetFormatPr defaultRowHeight="12.75"/>
  <sheetData>
    <row r="2" spans="1:14">
      <c r="A2" s="93" t="s">
        <v>22</v>
      </c>
      <c r="B2" s="93" t="s">
        <v>23</v>
      </c>
      <c r="C2" s="93" t="s">
        <v>99</v>
      </c>
      <c r="D2" s="93" t="s">
        <v>100</v>
      </c>
      <c r="E2" s="93" t="s">
        <v>101</v>
      </c>
      <c r="F2" s="93" t="s">
        <v>102</v>
      </c>
      <c r="G2" s="93" t="s">
        <v>103</v>
      </c>
      <c r="H2" s="93" t="s">
        <v>104</v>
      </c>
      <c r="I2" s="93" t="s">
        <v>105</v>
      </c>
      <c r="J2" s="93" t="s">
        <v>106</v>
      </c>
      <c r="K2" s="93" t="s">
        <v>107</v>
      </c>
    </row>
    <row r="3" spans="1:14">
      <c r="A3" s="80" t="s">
        <v>108</v>
      </c>
      <c r="B3" s="81" t="s">
        <v>109</v>
      </c>
      <c r="C3" s="82">
        <v>125060</v>
      </c>
      <c r="D3" s="83">
        <v>29</v>
      </c>
      <c r="E3" s="82" t="s">
        <v>110</v>
      </c>
      <c r="F3" s="82" t="s">
        <v>43</v>
      </c>
      <c r="G3" s="80" t="s">
        <v>111</v>
      </c>
      <c r="H3" s="84">
        <v>150</v>
      </c>
      <c r="I3" s="83" t="s">
        <v>110</v>
      </c>
      <c r="J3" s="81" t="s">
        <v>112</v>
      </c>
      <c r="K3" s="91">
        <v>854</v>
      </c>
    </row>
    <row r="4" spans="1:14">
      <c r="A4" s="85" t="s">
        <v>113</v>
      </c>
      <c r="B4" s="85" t="s">
        <v>114</v>
      </c>
      <c r="C4" s="86">
        <v>92441</v>
      </c>
      <c r="D4" s="87">
        <v>20</v>
      </c>
      <c r="E4" s="87" t="s">
        <v>110</v>
      </c>
      <c r="F4" s="86" t="s">
        <v>38</v>
      </c>
      <c r="G4" s="85" t="s">
        <v>111</v>
      </c>
      <c r="H4" s="88">
        <v>190</v>
      </c>
      <c r="I4" s="86" t="s">
        <v>115</v>
      </c>
      <c r="J4" s="85" t="s">
        <v>116</v>
      </c>
      <c r="K4" s="92">
        <v>18</v>
      </c>
    </row>
    <row r="5" spans="1:14">
      <c r="A5" s="80" t="s">
        <v>108</v>
      </c>
      <c r="B5" s="80" t="s">
        <v>117</v>
      </c>
      <c r="C5" s="83">
        <v>52445</v>
      </c>
      <c r="D5" s="83">
        <v>17</v>
      </c>
      <c r="E5" s="82" t="s">
        <v>110</v>
      </c>
      <c r="F5" s="82" t="s">
        <v>32</v>
      </c>
      <c r="G5" s="80" t="s">
        <v>111</v>
      </c>
      <c r="H5" s="83">
        <v>165</v>
      </c>
      <c r="I5" s="83" t="s">
        <v>110</v>
      </c>
      <c r="J5" s="80" t="s">
        <v>118</v>
      </c>
      <c r="K5" s="92">
        <v>12</v>
      </c>
    </row>
    <row r="6" spans="1:14">
      <c r="A6" s="80" t="s">
        <v>119</v>
      </c>
      <c r="B6" s="80" t="s">
        <v>120</v>
      </c>
      <c r="C6" s="83">
        <v>73558</v>
      </c>
      <c r="D6" s="87">
        <v>20</v>
      </c>
      <c r="E6" s="83" t="s">
        <v>110</v>
      </c>
      <c r="F6" s="82" t="s">
        <v>38</v>
      </c>
      <c r="G6" s="80" t="s">
        <v>111</v>
      </c>
      <c r="H6" s="89">
        <v>166</v>
      </c>
      <c r="I6" s="83" t="s">
        <v>115</v>
      </c>
      <c r="J6" s="80" t="s">
        <v>121</v>
      </c>
      <c r="K6" s="91">
        <v>13</v>
      </c>
    </row>
    <row r="7" spans="1:14">
      <c r="A7" s="81" t="s">
        <v>122</v>
      </c>
      <c r="B7" s="81" t="s">
        <v>123</v>
      </c>
      <c r="C7" s="82">
        <v>65962</v>
      </c>
      <c r="D7" s="83">
        <v>15</v>
      </c>
      <c r="E7" s="82" t="s">
        <v>124</v>
      </c>
      <c r="F7" s="82" t="s">
        <v>38</v>
      </c>
      <c r="G7" s="81" t="s">
        <v>111</v>
      </c>
      <c r="H7" s="84">
        <v>161</v>
      </c>
      <c r="I7" s="83" t="s">
        <v>125</v>
      </c>
      <c r="J7" s="81" t="s">
        <v>126</v>
      </c>
      <c r="K7" s="92">
        <v>924</v>
      </c>
    </row>
    <row r="8" spans="1:14">
      <c r="A8" s="81" t="s">
        <v>122</v>
      </c>
      <c r="B8" s="81" t="s">
        <v>127</v>
      </c>
      <c r="C8" s="82">
        <v>35674</v>
      </c>
      <c r="D8" s="83">
        <v>17</v>
      </c>
      <c r="E8" s="82" t="s">
        <v>124</v>
      </c>
      <c r="F8" s="82" t="s">
        <v>38</v>
      </c>
      <c r="G8" s="80" t="s">
        <v>111</v>
      </c>
      <c r="H8" s="84">
        <v>154</v>
      </c>
      <c r="I8" s="83" t="s">
        <v>125</v>
      </c>
      <c r="J8" s="81" t="s">
        <v>128</v>
      </c>
      <c r="K8" s="92">
        <v>864</v>
      </c>
    </row>
    <row r="9" spans="1:14">
      <c r="A9" s="81" t="s">
        <v>129</v>
      </c>
      <c r="B9" s="81" t="s">
        <v>130</v>
      </c>
      <c r="C9" s="82">
        <v>92160</v>
      </c>
      <c r="D9" s="90">
        <v>15</v>
      </c>
      <c r="E9" s="82" t="s">
        <v>124</v>
      </c>
      <c r="F9" s="82" t="s">
        <v>32</v>
      </c>
      <c r="G9" s="81" t="s">
        <v>111</v>
      </c>
      <c r="H9" s="84">
        <v>163</v>
      </c>
      <c r="I9" s="82" t="s">
        <v>131</v>
      </c>
      <c r="J9" s="81" t="s">
        <v>132</v>
      </c>
      <c r="K9" s="91">
        <v>96</v>
      </c>
    </row>
    <row r="10" spans="1:14">
      <c r="A10" s="81" t="s">
        <v>133</v>
      </c>
      <c r="B10" s="81" t="s">
        <v>134</v>
      </c>
      <c r="C10" s="82">
        <v>23658</v>
      </c>
      <c r="D10" s="83">
        <v>11</v>
      </c>
      <c r="E10" s="82" t="s">
        <v>124</v>
      </c>
      <c r="F10" s="82" t="s">
        <v>32</v>
      </c>
      <c r="G10" s="81" t="s">
        <v>111</v>
      </c>
      <c r="H10" s="89">
        <v>157</v>
      </c>
      <c r="I10" s="83" t="s">
        <v>110</v>
      </c>
      <c r="J10" s="81" t="s">
        <v>135</v>
      </c>
      <c r="K10" s="92">
        <v>868</v>
      </c>
    </row>
    <row r="11" spans="1:14">
      <c r="A11" s="81" t="s">
        <v>122</v>
      </c>
      <c r="B11" s="81" t="s">
        <v>136</v>
      </c>
      <c r="C11" s="82">
        <v>77102</v>
      </c>
      <c r="D11" s="82">
        <v>13</v>
      </c>
      <c r="E11" s="82" t="s">
        <v>124</v>
      </c>
      <c r="F11" s="82" t="s">
        <v>38</v>
      </c>
      <c r="G11" s="81" t="s">
        <v>111</v>
      </c>
      <c r="H11" s="84">
        <v>164</v>
      </c>
      <c r="I11" s="82" t="s">
        <v>131</v>
      </c>
      <c r="J11" s="81" t="s">
        <v>137</v>
      </c>
      <c r="K11" s="92">
        <v>972</v>
      </c>
    </row>
    <row r="15" spans="1:14">
      <c r="A15" t="s">
        <v>138</v>
      </c>
      <c r="L15" s="94" t="s">
        <v>139</v>
      </c>
      <c r="M15" s="94"/>
      <c r="N15" s="94"/>
    </row>
    <row r="16" spans="1:14">
      <c r="A16" t="s">
        <v>141</v>
      </c>
      <c r="G16" s="94" t="s">
        <v>140</v>
      </c>
      <c r="H16" s="94"/>
    </row>
  </sheetData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0000"/>
  </sheetPr>
  <dimension ref="A1:K36"/>
  <sheetViews>
    <sheetView topLeftCell="A10" workbookViewId="0">
      <selection activeCell="E15" sqref="E15:E20"/>
    </sheetView>
  </sheetViews>
  <sheetFormatPr defaultRowHeight="12.75"/>
  <cols>
    <col min="2" max="2" width="22.28515625" customWidth="1"/>
    <col min="3" max="3" width="13" customWidth="1"/>
    <col min="4" max="4" width="11.42578125" customWidth="1"/>
    <col min="8" max="8" width="13" customWidth="1"/>
    <col min="9" max="9" width="13.85546875" customWidth="1"/>
    <col min="10" max="10" width="15.5703125" customWidth="1"/>
  </cols>
  <sheetData>
    <row r="1" spans="1:11">
      <c r="A1" s="128" t="s">
        <v>142</v>
      </c>
      <c r="B1" s="128" t="s">
        <v>143</v>
      </c>
      <c r="C1" s="130" t="s">
        <v>144</v>
      </c>
      <c r="D1" s="131"/>
      <c r="E1" s="131"/>
      <c r="F1" s="131"/>
      <c r="G1" s="131"/>
      <c r="H1" s="132"/>
      <c r="I1" s="133" t="s">
        <v>145</v>
      </c>
      <c r="J1" s="133" t="s">
        <v>146</v>
      </c>
      <c r="K1" s="79"/>
    </row>
    <row r="2" spans="1:11" ht="29.45" customHeight="1">
      <c r="A2" s="129"/>
      <c r="B2" s="129"/>
      <c r="C2" s="95" t="s">
        <v>147</v>
      </c>
      <c r="D2" s="95" t="s">
        <v>148</v>
      </c>
      <c r="E2" s="95" t="s">
        <v>149</v>
      </c>
      <c r="F2" s="95" t="s">
        <v>150</v>
      </c>
      <c r="G2" s="95" t="s">
        <v>151</v>
      </c>
      <c r="H2" s="96" t="s">
        <v>152</v>
      </c>
      <c r="I2" s="134"/>
      <c r="J2" s="134"/>
      <c r="K2" s="79"/>
    </row>
    <row r="3" spans="1:11" ht="25.5">
      <c r="A3" s="97" t="s">
        <v>153</v>
      </c>
      <c r="B3" s="98"/>
      <c r="C3" s="99">
        <v>546685</v>
      </c>
      <c r="D3" s="99">
        <v>27434</v>
      </c>
      <c r="E3" s="100">
        <v>755</v>
      </c>
      <c r="F3" s="99">
        <v>9591</v>
      </c>
      <c r="G3" s="100">
        <v>526</v>
      </c>
      <c r="H3" s="101">
        <v>542</v>
      </c>
      <c r="I3" s="102"/>
      <c r="J3" s="78"/>
      <c r="K3" s="103"/>
    </row>
    <row r="4" spans="1:11">
      <c r="A4" s="97" t="s">
        <v>154</v>
      </c>
      <c r="B4" s="98"/>
      <c r="C4" s="99">
        <v>407246</v>
      </c>
      <c r="D4" s="99">
        <v>130740</v>
      </c>
      <c r="E4" s="99">
        <v>3163</v>
      </c>
      <c r="F4" s="99">
        <v>4778</v>
      </c>
      <c r="G4" s="100">
        <v>72</v>
      </c>
      <c r="H4" s="101">
        <v>196</v>
      </c>
      <c r="I4" s="102"/>
      <c r="J4" s="78"/>
      <c r="K4" s="103"/>
    </row>
    <row r="5" spans="1:11" ht="25.5">
      <c r="A5" s="97" t="s">
        <v>155</v>
      </c>
      <c r="B5" s="98"/>
      <c r="C5" s="99">
        <v>589344</v>
      </c>
      <c r="D5" s="99">
        <v>1058</v>
      </c>
      <c r="E5" s="99">
        <v>1547</v>
      </c>
      <c r="F5" s="99">
        <v>6319</v>
      </c>
      <c r="G5" s="100">
        <v>87</v>
      </c>
      <c r="H5" s="101">
        <v>214</v>
      </c>
      <c r="I5" s="102"/>
      <c r="J5" s="78"/>
      <c r="K5" s="103"/>
    </row>
    <row r="6" spans="1:11" ht="25.5">
      <c r="A6" s="97" t="s">
        <v>156</v>
      </c>
      <c r="B6" s="98"/>
      <c r="C6" s="99">
        <v>499761</v>
      </c>
      <c r="D6" s="99">
        <v>196609</v>
      </c>
      <c r="E6" s="99">
        <v>4741</v>
      </c>
      <c r="F6" s="99">
        <v>4526</v>
      </c>
      <c r="G6" s="100">
        <v>85</v>
      </c>
      <c r="H6" s="101">
        <v>275</v>
      </c>
      <c r="I6" s="102"/>
      <c r="J6" s="78"/>
      <c r="K6" s="103"/>
    </row>
    <row r="7" spans="1:11">
      <c r="A7" s="97" t="s">
        <v>157</v>
      </c>
      <c r="B7" s="98"/>
      <c r="C7" s="99">
        <v>674766</v>
      </c>
      <c r="D7" s="100">
        <v>660</v>
      </c>
      <c r="E7" s="99">
        <v>2795</v>
      </c>
      <c r="F7" s="99">
        <v>6123</v>
      </c>
      <c r="G7" s="100">
        <v>129</v>
      </c>
      <c r="H7" s="101">
        <v>223</v>
      </c>
      <c r="I7" s="102"/>
      <c r="J7" s="78"/>
      <c r="K7" s="103"/>
    </row>
    <row r="8" spans="1:11" ht="25.5">
      <c r="A8" s="97" t="s">
        <v>158</v>
      </c>
      <c r="B8" s="98"/>
      <c r="C8" s="99">
        <v>553865</v>
      </c>
      <c r="D8" s="99">
        <v>77795</v>
      </c>
      <c r="E8" s="99">
        <v>15463</v>
      </c>
      <c r="F8" s="99">
        <v>4560</v>
      </c>
      <c r="G8" s="100">
        <v>148</v>
      </c>
      <c r="H8" s="101">
        <v>553</v>
      </c>
      <c r="I8" s="102"/>
      <c r="J8" s="78"/>
      <c r="K8" s="103"/>
    </row>
    <row r="9" spans="1:11" ht="25.5">
      <c r="A9" s="97" t="s">
        <v>159</v>
      </c>
      <c r="B9" s="98"/>
      <c r="C9" s="99">
        <v>716441</v>
      </c>
      <c r="D9" s="100">
        <v>817</v>
      </c>
      <c r="E9" s="99">
        <v>31653</v>
      </c>
      <c r="F9" s="99">
        <v>3774</v>
      </c>
      <c r="G9" s="99">
        <v>21150</v>
      </c>
      <c r="H9" s="104">
        <v>6781</v>
      </c>
      <c r="I9" s="102"/>
      <c r="J9" s="78"/>
      <c r="K9" s="103"/>
    </row>
    <row r="10" spans="1:11">
      <c r="A10" s="97" t="s">
        <v>160</v>
      </c>
      <c r="B10" s="98"/>
      <c r="C10" s="99">
        <v>626746</v>
      </c>
      <c r="D10" s="99">
        <v>85415</v>
      </c>
      <c r="E10" s="99">
        <v>29803</v>
      </c>
      <c r="F10" s="99">
        <v>4949</v>
      </c>
      <c r="G10" s="99">
        <v>2004</v>
      </c>
      <c r="H10" s="104">
        <v>2030</v>
      </c>
      <c r="I10" s="102"/>
      <c r="J10" s="78"/>
      <c r="K10" s="103"/>
    </row>
    <row r="11" spans="1:11">
      <c r="A11" s="103"/>
      <c r="B11" s="103"/>
      <c r="C11" s="103"/>
      <c r="D11" s="103"/>
      <c r="E11" s="103"/>
      <c r="F11" s="103"/>
      <c r="G11" s="103"/>
      <c r="H11" s="103"/>
      <c r="I11" s="103"/>
      <c r="J11" s="105"/>
      <c r="K11" s="103"/>
    </row>
    <row r="12" spans="1:11">
      <c r="A12" s="103"/>
      <c r="B12" s="103"/>
      <c r="C12" s="103"/>
      <c r="D12" s="103"/>
      <c r="E12" s="103"/>
      <c r="F12" s="103"/>
      <c r="G12" s="103"/>
      <c r="H12" s="103"/>
      <c r="I12" s="103"/>
      <c r="J12" s="103"/>
      <c r="K12" s="103"/>
    </row>
    <row r="13" spans="1:11" ht="13.15" customHeight="1">
      <c r="A13" s="125" t="s">
        <v>161</v>
      </c>
      <c r="B13" s="125"/>
      <c r="C13" s="125" t="s">
        <v>162</v>
      </c>
      <c r="D13" s="125"/>
      <c r="E13" s="125" t="s">
        <v>163</v>
      </c>
      <c r="F13" s="126"/>
      <c r="G13" s="126"/>
      <c r="H13" s="127"/>
      <c r="I13" s="103"/>
      <c r="J13" s="103"/>
      <c r="K13" s="103"/>
    </row>
    <row r="14" spans="1:11">
      <c r="A14" s="125"/>
      <c r="B14" s="125"/>
      <c r="C14" s="113">
        <v>33300</v>
      </c>
      <c r="D14" s="113">
        <v>37037</v>
      </c>
      <c r="E14" s="125"/>
      <c r="F14" s="126"/>
      <c r="G14" s="126"/>
      <c r="H14" s="127"/>
      <c r="I14" s="103"/>
      <c r="J14" s="103"/>
      <c r="K14" s="103"/>
    </row>
    <row r="15" spans="1:11">
      <c r="A15" s="135" t="s">
        <v>147</v>
      </c>
      <c r="B15" s="135"/>
      <c r="C15" s="114">
        <v>4519328</v>
      </c>
      <c r="D15" s="114">
        <v>4614854</v>
      </c>
      <c r="E15" s="78"/>
      <c r="F15" s="124"/>
      <c r="G15" s="124"/>
      <c r="H15" s="106"/>
      <c r="I15" s="103"/>
      <c r="J15" s="103"/>
      <c r="K15" s="103"/>
    </row>
    <row r="16" spans="1:11">
      <c r="A16" s="135" t="s">
        <v>148</v>
      </c>
      <c r="B16" s="135"/>
      <c r="C16" s="114">
        <v>567296</v>
      </c>
      <c r="D16" s="114">
        <v>520528</v>
      </c>
      <c r="E16" s="78"/>
      <c r="F16" s="124"/>
      <c r="G16" s="124"/>
      <c r="H16" s="106"/>
      <c r="I16" s="103"/>
      <c r="J16" s="103"/>
      <c r="K16" s="103"/>
    </row>
    <row r="17" spans="1:11">
      <c r="A17" s="135" t="s">
        <v>149</v>
      </c>
      <c r="B17" s="135"/>
      <c r="C17" s="114">
        <v>75802</v>
      </c>
      <c r="D17" s="114">
        <v>89920</v>
      </c>
      <c r="E17" s="78"/>
      <c r="F17" s="124"/>
      <c r="G17" s="124"/>
      <c r="H17" s="106"/>
      <c r="I17" s="103"/>
      <c r="J17" s="103"/>
      <c r="K17" s="103"/>
    </row>
    <row r="18" spans="1:11">
      <c r="A18" s="135" t="s">
        <v>150</v>
      </c>
      <c r="B18" s="135"/>
      <c r="C18" s="114">
        <v>52884</v>
      </c>
      <c r="D18" s="114">
        <v>44620</v>
      </c>
      <c r="E18" s="78"/>
      <c r="F18" s="124"/>
      <c r="G18" s="124"/>
      <c r="H18" s="106"/>
      <c r="I18" s="103"/>
      <c r="J18" s="103"/>
      <c r="K18" s="103"/>
    </row>
    <row r="19" spans="1:11">
      <c r="A19" s="135" t="s">
        <v>151</v>
      </c>
      <c r="B19" s="135"/>
      <c r="C19" s="114">
        <v>17197</v>
      </c>
      <c r="D19" s="114">
        <v>24201</v>
      </c>
      <c r="E19" s="78"/>
      <c r="F19" s="124"/>
      <c r="G19" s="124"/>
      <c r="H19" s="106"/>
      <c r="I19" s="103"/>
      <c r="J19" s="103"/>
      <c r="K19" s="103"/>
    </row>
    <row r="20" spans="1:11">
      <c r="A20" s="135" t="s">
        <v>152</v>
      </c>
      <c r="B20" s="135"/>
      <c r="C20" s="114">
        <v>13281</v>
      </c>
      <c r="D20" s="114">
        <v>10814</v>
      </c>
      <c r="E20" s="78"/>
      <c r="F20" s="124"/>
      <c r="G20" s="124"/>
      <c r="H20" s="106"/>
      <c r="I20" s="103"/>
      <c r="J20" s="103"/>
      <c r="K20" s="103"/>
    </row>
    <row r="21" spans="1:11">
      <c r="A21" s="135" t="s">
        <v>143</v>
      </c>
      <c r="B21" s="135"/>
      <c r="C21" s="114">
        <f>SUM(C15:C20)</f>
        <v>5245788</v>
      </c>
      <c r="D21" s="114">
        <f>SUM(D15:D20)</f>
        <v>5304937</v>
      </c>
      <c r="E21" s="78"/>
      <c r="F21" s="124"/>
      <c r="G21" s="124"/>
      <c r="H21" s="106"/>
      <c r="I21" s="103"/>
      <c r="K21" s="103"/>
    </row>
    <row r="23" spans="1:11">
      <c r="A23" s="107" t="s">
        <v>164</v>
      </c>
      <c r="B23" s="79"/>
      <c r="C23" s="79"/>
      <c r="D23" s="79"/>
      <c r="E23" s="79"/>
      <c r="F23" s="79"/>
      <c r="G23" s="79"/>
      <c r="H23" s="79"/>
      <c r="I23" s="79"/>
    </row>
    <row r="24" spans="1:11">
      <c r="A24" s="108" t="s">
        <v>165</v>
      </c>
      <c r="B24" s="109"/>
      <c r="C24" s="79"/>
      <c r="D24" s="79"/>
      <c r="E24" s="79"/>
      <c r="F24" s="79"/>
      <c r="G24" s="79"/>
      <c r="H24" s="79"/>
      <c r="I24" s="79"/>
    </row>
    <row r="25" spans="1:11">
      <c r="A25" s="79" t="s">
        <v>166</v>
      </c>
      <c r="B25" s="79"/>
      <c r="C25" s="109"/>
      <c r="D25" s="79"/>
      <c r="E25" s="79"/>
      <c r="F25" s="79"/>
      <c r="G25" s="79"/>
      <c r="H25" s="79"/>
      <c r="I25" s="79"/>
    </row>
    <row r="26" spans="1:11">
      <c r="A26" s="110" t="s">
        <v>167</v>
      </c>
      <c r="B26" s="110"/>
      <c r="C26" s="110"/>
      <c r="D26" s="110"/>
      <c r="E26" s="110"/>
      <c r="F26" s="110"/>
      <c r="G26" s="110"/>
      <c r="H26" s="110"/>
      <c r="I26" s="110"/>
    </row>
    <row r="27" spans="1:11">
      <c r="A27" s="110" t="s">
        <v>168</v>
      </c>
      <c r="B27" s="110"/>
      <c r="C27" s="110"/>
      <c r="D27" s="110"/>
      <c r="E27" s="110"/>
      <c r="F27" s="110"/>
      <c r="G27" s="110"/>
      <c r="H27" s="110"/>
      <c r="I27" s="110"/>
    </row>
    <row r="28" spans="1:11">
      <c r="A28" s="111" t="s">
        <v>169</v>
      </c>
      <c r="B28" s="111"/>
      <c r="C28" s="111"/>
      <c r="D28" s="111"/>
      <c r="E28" s="111"/>
      <c r="F28" s="111"/>
      <c r="G28" s="111"/>
      <c r="H28" s="111"/>
      <c r="I28" s="111"/>
    </row>
    <row r="29" spans="1:11" hidden="1">
      <c r="A29" s="111"/>
      <c r="B29" s="111"/>
      <c r="C29" s="111"/>
      <c r="D29" s="111"/>
      <c r="E29" s="111"/>
      <c r="F29" s="111"/>
      <c r="G29" s="111"/>
      <c r="H29" s="111"/>
      <c r="I29" s="111"/>
    </row>
    <row r="30" spans="1:11" hidden="1">
      <c r="A30" s="79"/>
      <c r="B30" s="109"/>
      <c r="C30" s="109"/>
      <c r="D30" s="109"/>
      <c r="E30" s="109"/>
      <c r="F30" s="109"/>
      <c r="G30" s="109"/>
      <c r="H30" s="109"/>
      <c r="I30" s="109"/>
    </row>
    <row r="31" spans="1:11" hidden="1">
      <c r="A31" s="79"/>
      <c r="B31" s="111"/>
      <c r="C31" s="111"/>
      <c r="D31" s="112"/>
      <c r="E31" s="112"/>
      <c r="F31" s="112"/>
      <c r="G31" s="112"/>
      <c r="H31" s="112"/>
      <c r="I31" s="112"/>
    </row>
    <row r="32" spans="1:11" hidden="1">
      <c r="A32" s="79"/>
      <c r="B32" s="111"/>
      <c r="C32" s="111"/>
      <c r="D32" s="111"/>
      <c r="E32" s="111"/>
      <c r="F32" s="111"/>
      <c r="G32" s="111"/>
      <c r="H32" s="111"/>
      <c r="I32" s="111"/>
    </row>
    <row r="33" spans="1:9" hidden="1">
      <c r="A33" s="79"/>
      <c r="B33" s="111"/>
      <c r="C33" s="111"/>
      <c r="D33" s="112"/>
      <c r="E33" s="112"/>
      <c r="F33" s="112"/>
      <c r="G33" s="112"/>
      <c r="H33" s="112"/>
      <c r="I33" s="112"/>
    </row>
    <row r="34" spans="1:9">
      <c r="A34" s="109"/>
      <c r="B34" s="109"/>
      <c r="C34" s="109"/>
      <c r="D34" s="109"/>
      <c r="E34" s="109"/>
      <c r="F34" s="109"/>
      <c r="G34" s="109"/>
      <c r="H34" s="109"/>
      <c r="I34" s="79"/>
    </row>
    <row r="35" spans="1:9">
      <c r="A35" s="109"/>
      <c r="B35" s="109"/>
      <c r="C35" s="109"/>
      <c r="D35" s="79"/>
      <c r="E35" s="79"/>
      <c r="F35" s="79"/>
      <c r="G35" s="79"/>
      <c r="H35" s="79"/>
      <c r="I35" s="79"/>
    </row>
    <row r="36" spans="1:9">
      <c r="A36" s="79"/>
      <c r="B36" s="110"/>
      <c r="C36" s="110"/>
      <c r="D36" s="110" t="s">
        <v>170</v>
      </c>
      <c r="E36" s="110"/>
      <c r="F36" s="79"/>
      <c r="G36" s="110"/>
      <c r="H36" s="110"/>
      <c r="I36" s="112"/>
    </row>
  </sheetData>
  <mergeCells count="24">
    <mergeCell ref="A15:B15"/>
    <mergeCell ref="A16:B16"/>
    <mergeCell ref="A17:B17"/>
    <mergeCell ref="A21:B21"/>
    <mergeCell ref="A18:B18"/>
    <mergeCell ref="A19:B19"/>
    <mergeCell ref="A20:B20"/>
    <mergeCell ref="A1:A2"/>
    <mergeCell ref="B1:B2"/>
    <mergeCell ref="C1:H1"/>
    <mergeCell ref="I1:I2"/>
    <mergeCell ref="J1:J2"/>
    <mergeCell ref="A13:B14"/>
    <mergeCell ref="C13:D13"/>
    <mergeCell ref="E13:E14"/>
    <mergeCell ref="F13:G14"/>
    <mergeCell ref="H13:H14"/>
    <mergeCell ref="F16:G16"/>
    <mergeCell ref="F15:G15"/>
    <mergeCell ref="F21:G21"/>
    <mergeCell ref="F20:G20"/>
    <mergeCell ref="F19:G19"/>
    <mergeCell ref="F18:G18"/>
    <mergeCell ref="F17:G1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</sheetPr>
  <dimension ref="A1:L14"/>
  <sheetViews>
    <sheetView workbookViewId="0">
      <selection activeCell="I8" sqref="I8"/>
    </sheetView>
  </sheetViews>
  <sheetFormatPr defaultRowHeight="12.75"/>
  <cols>
    <col min="1" max="1" width="9.140625" customWidth="1"/>
    <col min="2" max="2" width="17" customWidth="1"/>
    <col min="9" max="9" width="15.7109375" customWidth="1"/>
  </cols>
  <sheetData>
    <row r="1" spans="1:12">
      <c r="B1" s="61"/>
      <c r="C1" s="61"/>
      <c r="D1" s="61"/>
      <c r="E1" s="61"/>
      <c r="F1" s="61"/>
      <c r="G1" s="61"/>
      <c r="H1" s="61"/>
      <c r="I1" s="61"/>
      <c r="J1" s="61"/>
    </row>
    <row r="2" spans="1:12">
      <c r="A2" s="62" t="s">
        <v>83</v>
      </c>
      <c r="B2" s="61"/>
      <c r="C2" s="61"/>
      <c r="D2" s="61"/>
      <c r="E2" s="61"/>
      <c r="F2" s="61"/>
      <c r="G2" s="61"/>
      <c r="H2" s="61"/>
      <c r="I2" s="61"/>
      <c r="J2" s="61"/>
    </row>
    <row r="3" spans="1:12">
      <c r="A3" s="62" t="s">
        <v>84</v>
      </c>
      <c r="B3" s="61"/>
      <c r="C3" s="61"/>
      <c r="D3" s="61"/>
      <c r="E3" s="61"/>
      <c r="F3" s="61"/>
      <c r="G3" s="61"/>
      <c r="H3" s="61"/>
      <c r="I3" s="61"/>
      <c r="J3" s="61"/>
    </row>
    <row r="4" spans="1:12">
      <c r="A4" s="62" t="s">
        <v>85</v>
      </c>
      <c r="B4" s="61"/>
      <c r="C4" s="61"/>
      <c r="D4" s="61"/>
      <c r="E4" s="61"/>
      <c r="F4" s="61"/>
      <c r="G4" s="61"/>
      <c r="H4" s="61"/>
      <c r="I4" s="61"/>
      <c r="J4" s="61"/>
    </row>
    <row r="5" spans="1:12" ht="13.5" thickBot="1">
      <c r="B5" s="61"/>
      <c r="C5" s="61"/>
      <c r="D5" s="61"/>
      <c r="E5" s="61"/>
      <c r="F5" s="61"/>
      <c r="G5" s="61"/>
      <c r="H5" s="61"/>
      <c r="I5" s="61"/>
      <c r="J5" s="61"/>
    </row>
    <row r="6" spans="1:12" ht="18.75" thickBot="1">
      <c r="B6" s="136" t="s">
        <v>86</v>
      </c>
      <c r="C6" s="137"/>
      <c r="D6" s="137"/>
      <c r="E6" s="137"/>
      <c r="F6" s="137"/>
      <c r="G6" s="137"/>
      <c r="H6" s="137"/>
      <c r="I6" s="138"/>
      <c r="J6" s="61"/>
    </row>
    <row r="7" spans="1:12" ht="96.75" thickBot="1">
      <c r="A7" s="63"/>
      <c r="B7" s="64" t="s">
        <v>87</v>
      </c>
      <c r="C7" s="65" t="s">
        <v>88</v>
      </c>
      <c r="D7" s="65" t="s">
        <v>89</v>
      </c>
      <c r="E7" s="65" t="s">
        <v>90</v>
      </c>
      <c r="F7" s="65" t="s">
        <v>91</v>
      </c>
      <c r="G7" s="65" t="s">
        <v>92</v>
      </c>
      <c r="H7" s="65" t="s">
        <v>93</v>
      </c>
      <c r="I7" s="66" t="s">
        <v>94</v>
      </c>
      <c r="J7" s="67"/>
      <c r="K7" s="63"/>
      <c r="L7" s="63"/>
    </row>
    <row r="8" spans="1:12" ht="13.5" thickBot="1">
      <c r="B8" s="68" t="s">
        <v>95</v>
      </c>
      <c r="C8" s="69">
        <v>200</v>
      </c>
      <c r="D8" s="69">
        <v>15</v>
      </c>
      <c r="E8" s="70">
        <f>D8/60</f>
        <v>0.25</v>
      </c>
      <c r="F8" s="70">
        <f>C8*E8</f>
        <v>50</v>
      </c>
      <c r="G8" s="69">
        <v>10</v>
      </c>
      <c r="H8" s="69">
        <f>ROUNDUP(F8/G8,1)</f>
        <v>5</v>
      </c>
      <c r="I8" s="71"/>
      <c r="J8" s="61"/>
    </row>
    <row r="9" spans="1:12" ht="13.5" thickBot="1">
      <c r="B9" s="72" t="s">
        <v>96</v>
      </c>
      <c r="C9" s="73">
        <v>100</v>
      </c>
      <c r="D9" s="73">
        <v>30</v>
      </c>
      <c r="E9" s="74">
        <f>D9/60</f>
        <v>0.5</v>
      </c>
      <c r="F9" s="74">
        <f>C9*E9</f>
        <v>50</v>
      </c>
      <c r="G9" s="73">
        <v>10</v>
      </c>
      <c r="H9" s="73">
        <f>ROUNDUP(F9/G9,1)</f>
        <v>5</v>
      </c>
      <c r="I9" s="71"/>
      <c r="J9" s="61"/>
    </row>
    <row r="10" spans="1:12" ht="13.5" thickBot="1">
      <c r="B10" s="72" t="s">
        <v>97</v>
      </c>
      <c r="C10" s="73">
        <v>130</v>
      </c>
      <c r="D10" s="73">
        <v>35</v>
      </c>
      <c r="E10" s="74">
        <f>D10/60</f>
        <v>0.58333333333333337</v>
      </c>
      <c r="F10" s="74">
        <f>C10*E10</f>
        <v>75.833333333333343</v>
      </c>
      <c r="G10" s="73">
        <v>10</v>
      </c>
      <c r="H10" s="73">
        <f>ROUNDUP(F10/G10,1)</f>
        <v>7.6</v>
      </c>
      <c r="I10" s="71"/>
      <c r="J10" s="61"/>
    </row>
    <row r="11" spans="1:12" ht="13.5" thickBot="1">
      <c r="B11" s="75" t="s">
        <v>98</v>
      </c>
      <c r="C11" s="76">
        <v>220</v>
      </c>
      <c r="D11" s="76">
        <v>22</v>
      </c>
      <c r="E11" s="77">
        <f>D11/60</f>
        <v>0.36666666666666664</v>
      </c>
      <c r="F11" s="77">
        <f>C11*E11</f>
        <v>80.666666666666657</v>
      </c>
      <c r="G11" s="76">
        <v>10</v>
      </c>
      <c r="H11" s="76">
        <f>ROUNDUP(F11/G11,1)</f>
        <v>8.1</v>
      </c>
      <c r="I11" s="71"/>
      <c r="J11" s="61"/>
    </row>
    <row r="12" spans="1:12">
      <c r="B12" s="61"/>
      <c r="C12" s="61"/>
      <c r="D12" s="61"/>
      <c r="E12" s="61"/>
      <c r="F12" s="61"/>
      <c r="G12" s="61"/>
      <c r="H12" s="61"/>
      <c r="I12" s="61"/>
      <c r="J12" s="61"/>
    </row>
    <row r="13" spans="1:12">
      <c r="B13" s="61"/>
      <c r="C13" s="61"/>
      <c r="D13" s="61"/>
      <c r="E13" s="61"/>
      <c r="F13" s="61"/>
      <c r="G13" s="61"/>
      <c r="H13" s="61"/>
      <c r="I13" s="61"/>
      <c r="J13" s="61"/>
    </row>
    <row r="14" spans="1:12">
      <c r="B14" s="61"/>
      <c r="C14" s="61"/>
      <c r="D14" s="61"/>
      <c r="E14" s="61"/>
      <c r="F14" s="61"/>
      <c r="G14" s="61"/>
      <c r="H14" s="61"/>
      <c r="I14" s="61"/>
      <c r="J14" s="61"/>
    </row>
  </sheetData>
  <mergeCells count="1">
    <mergeCell ref="B6:I6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7</vt:i4>
      </vt:variant>
      <vt:variant>
        <vt:lpstr>Pomenované rozsahy</vt:lpstr>
      </vt:variant>
      <vt:variant>
        <vt:i4>1</vt:i4>
      </vt:variant>
    </vt:vector>
  </HeadingPairs>
  <TitlesOfParts>
    <vt:vector size="8" baseType="lpstr">
      <vt:lpstr>cv.1</vt:lpstr>
      <vt:lpstr>cv.2</vt:lpstr>
      <vt:lpstr>cv.3</vt:lpstr>
      <vt:lpstr>cv.4</vt:lpstr>
      <vt:lpstr>cv6</vt:lpstr>
      <vt:lpstr>cv.7</vt:lpstr>
      <vt:lpstr>cv.5</vt:lpstr>
      <vt:lpstr>cv.2!TABLE</vt:lpstr>
    </vt:vector>
  </TitlesOfParts>
  <Company>Sereď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OA</dc:creator>
  <cp:lastModifiedBy>Windows User</cp:lastModifiedBy>
  <cp:lastPrinted>2001-04-08T09:52:50Z</cp:lastPrinted>
  <dcterms:created xsi:type="dcterms:W3CDTF">2001-03-24T07:46:01Z</dcterms:created>
  <dcterms:modified xsi:type="dcterms:W3CDTF">2022-04-25T18:36:19Z</dcterms:modified>
</cp:coreProperties>
</file>